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Propustek Sokoleč" sheetId="2" r:id="rId2"/>
    <sheet name="00 - Vedlejší rozpočtové ..." sheetId="3" r:id="rId3"/>
    <sheet name="Pokyny pro vyplnění" sheetId="4" r:id="rId4"/>
  </sheets>
  <definedNames>
    <definedName name="_xlnm.Print_Area" localSheetId="0">'Rekapitulace stavby'!$D$4:$AO$33,'Rekapitulace stavby'!$C$39:$AQ$54</definedName>
    <definedName name="_xlnm.Print_Titles" localSheetId="0">'Rekapitulace stavby'!$49:$49</definedName>
    <definedName name="_xlnm._FilterDatabase" localSheetId="1" hidden="1">'01 - Propustek Sokoleč'!$C$83:$K$228</definedName>
    <definedName name="_xlnm.Print_Area" localSheetId="1">'01 - Propustek Sokoleč'!$C$4:$J$36,'01 - Propustek Sokoleč'!$C$42:$J$65,'01 - Propustek Sokoleč'!$C$71:$K$228</definedName>
    <definedName name="_xlnm.Print_Titles" localSheetId="1">'01 - Propustek Sokoleč'!$83:$83</definedName>
    <definedName name="_xlnm._FilterDatabase" localSheetId="2" hidden="1">'00 - Vedlejší rozpočtové ...'!$C$76:$K$95</definedName>
    <definedName name="_xlnm.Print_Area" localSheetId="2">'00 - Vedlejší rozpočtové ...'!$C$4:$J$36,'00 - Vedlejší rozpočtové ...'!$C$42:$J$58,'00 - Vedlejší rozpočtové ...'!$C$64:$K$95</definedName>
    <definedName name="_xlnm.Print_Titles" localSheetId="2">'00 - Vedlejší rozpočtové ...'!$76:$76</definedName>
    <definedName name="_xlnm.Print_Area" localSheetId="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3"/>
  <c r="AX53"/>
  <c i="3"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4"/>
  <c r="BH84"/>
  <c r="BG84"/>
  <c r="BF84"/>
  <c r="T84"/>
  <c r="R84"/>
  <c r="P84"/>
  <c r="BK84"/>
  <c r="J84"/>
  <c r="BE84"/>
  <c r="BI82"/>
  <c r="BH82"/>
  <c r="BG82"/>
  <c r="BF82"/>
  <c r="T82"/>
  <c r="R82"/>
  <c r="P82"/>
  <c r="BK82"/>
  <c r="J82"/>
  <c r="BE82"/>
  <c r="BI79"/>
  <c r="F34"/>
  <c i="1" r="BD53"/>
  <c i="3" r="BH79"/>
  <c r="F33"/>
  <c i="1" r="BC53"/>
  <c i="3" r="BG79"/>
  <c r="F32"/>
  <c i="1" r="BB53"/>
  <c i="3" r="BF79"/>
  <c r="J31"/>
  <c i="1" r="AW53"/>
  <c i="3" r="F31"/>
  <c i="1" r="BA53"/>
  <c i="3" r="T79"/>
  <c r="T78"/>
  <c r="T77"/>
  <c r="R79"/>
  <c r="R78"/>
  <c r="R77"/>
  <c r="P79"/>
  <c r="P78"/>
  <c r="P77"/>
  <c i="1" r="AU53"/>
  <c i="3" r="BK79"/>
  <c r="BK78"/>
  <c r="J78"/>
  <c r="BK77"/>
  <c r="J77"/>
  <c r="J56"/>
  <c r="J27"/>
  <c i="1" r="AG53"/>
  <c i="3" r="J79"/>
  <c r="BE79"/>
  <c r="J30"/>
  <c i="1" r="AV53"/>
  <c i="3" r="F30"/>
  <c i="1" r="AZ53"/>
  <c i="3" r="J57"/>
  <c r="F71"/>
  <c r="E69"/>
  <c r="F49"/>
  <c r="E47"/>
  <c r="J36"/>
  <c r="J21"/>
  <c r="E21"/>
  <c r="J73"/>
  <c r="J51"/>
  <c r="J20"/>
  <c r="J18"/>
  <c r="E18"/>
  <c r="F74"/>
  <c r="F52"/>
  <c r="J17"/>
  <c r="J15"/>
  <c r="E15"/>
  <c r="F73"/>
  <c r="F51"/>
  <c r="J14"/>
  <c r="J12"/>
  <c r="J71"/>
  <c r="J49"/>
  <c r="E7"/>
  <c r="E67"/>
  <c r="E45"/>
  <c i="1" r="AY52"/>
  <c r="AX52"/>
  <c i="2" r="BI225"/>
  <c r="BH225"/>
  <c r="BG225"/>
  <c r="BF225"/>
  <c r="T225"/>
  <c r="R225"/>
  <c r="P225"/>
  <c r="BK225"/>
  <c r="J225"/>
  <c r="BE225"/>
  <c r="BI220"/>
  <c r="BH220"/>
  <c r="BG220"/>
  <c r="BF220"/>
  <c r="T220"/>
  <c r="R220"/>
  <c r="P220"/>
  <c r="BK220"/>
  <c r="J220"/>
  <c r="BE220"/>
  <c r="BI215"/>
  <c r="BH215"/>
  <c r="BG215"/>
  <c r="BF215"/>
  <c r="T215"/>
  <c r="T214"/>
  <c r="R215"/>
  <c r="R214"/>
  <c r="P215"/>
  <c r="P214"/>
  <c r="BK215"/>
  <c r="BK214"/>
  <c r="J214"/>
  <c r="J215"/>
  <c r="BE215"/>
  <c r="J64"/>
  <c r="BI209"/>
  <c r="BH209"/>
  <c r="BG209"/>
  <c r="BF209"/>
  <c r="T209"/>
  <c r="R209"/>
  <c r="P209"/>
  <c r="BK209"/>
  <c r="J209"/>
  <c r="BE209"/>
  <c r="BI203"/>
  <c r="BH203"/>
  <c r="BG203"/>
  <c r="BF203"/>
  <c r="T203"/>
  <c r="R203"/>
  <c r="P203"/>
  <c r="BK203"/>
  <c r="J203"/>
  <c r="BE203"/>
  <c r="BI199"/>
  <c r="BH199"/>
  <c r="BG199"/>
  <c r="BF199"/>
  <c r="T199"/>
  <c r="R199"/>
  <c r="P199"/>
  <c r="BK199"/>
  <c r="J199"/>
  <c r="BE199"/>
  <c r="BI195"/>
  <c r="BH195"/>
  <c r="BG195"/>
  <c r="BF195"/>
  <c r="T195"/>
  <c r="R195"/>
  <c r="P195"/>
  <c r="BK195"/>
  <c r="J195"/>
  <c r="BE195"/>
  <c r="BI191"/>
  <c r="BH191"/>
  <c r="BG191"/>
  <c r="BF191"/>
  <c r="T191"/>
  <c r="R191"/>
  <c r="P191"/>
  <c r="BK191"/>
  <c r="J191"/>
  <c r="BE191"/>
  <c r="BI187"/>
  <c r="BH187"/>
  <c r="BG187"/>
  <c r="BF187"/>
  <c r="T187"/>
  <c r="R187"/>
  <c r="P187"/>
  <c r="BK187"/>
  <c r="J187"/>
  <c r="BE187"/>
  <c r="BI183"/>
  <c r="BH183"/>
  <c r="BG183"/>
  <c r="BF183"/>
  <c r="T183"/>
  <c r="T182"/>
  <c r="R183"/>
  <c r="R182"/>
  <c r="P183"/>
  <c r="P182"/>
  <c r="BK183"/>
  <c r="BK182"/>
  <c r="J182"/>
  <c r="J183"/>
  <c r="BE183"/>
  <c r="J63"/>
  <c r="BI179"/>
  <c r="BH179"/>
  <c r="BG179"/>
  <c r="BF179"/>
  <c r="T179"/>
  <c r="R179"/>
  <c r="P179"/>
  <c r="BK179"/>
  <c r="J179"/>
  <c r="BE179"/>
  <c r="BI175"/>
  <c r="BH175"/>
  <c r="BG175"/>
  <c r="BF175"/>
  <c r="T175"/>
  <c r="R175"/>
  <c r="P175"/>
  <c r="BK175"/>
  <c r="J175"/>
  <c r="BE175"/>
  <c r="BI171"/>
  <c r="BH171"/>
  <c r="BG171"/>
  <c r="BF171"/>
  <c r="T171"/>
  <c r="R171"/>
  <c r="P171"/>
  <c r="BK171"/>
  <c r="J171"/>
  <c r="BE171"/>
  <c r="BI166"/>
  <c r="BH166"/>
  <c r="BG166"/>
  <c r="BF166"/>
  <c r="T166"/>
  <c r="R166"/>
  <c r="P166"/>
  <c r="BK166"/>
  <c r="J166"/>
  <c r="BE166"/>
  <c r="BI162"/>
  <c r="BH162"/>
  <c r="BG162"/>
  <c r="BF162"/>
  <c r="T162"/>
  <c r="R162"/>
  <c r="P162"/>
  <c r="BK162"/>
  <c r="J162"/>
  <c r="BE162"/>
  <c r="BI158"/>
  <c r="BH158"/>
  <c r="BG158"/>
  <c r="BF158"/>
  <c r="T158"/>
  <c r="R158"/>
  <c r="P158"/>
  <c r="BK158"/>
  <c r="J158"/>
  <c r="BE158"/>
  <c r="BI153"/>
  <c r="BH153"/>
  <c r="BG153"/>
  <c r="BF153"/>
  <c r="T153"/>
  <c r="T152"/>
  <c r="R153"/>
  <c r="R152"/>
  <c r="P153"/>
  <c r="P152"/>
  <c r="BK153"/>
  <c r="BK152"/>
  <c r="J152"/>
  <c r="J153"/>
  <c r="BE153"/>
  <c r="J62"/>
  <c r="BI147"/>
  <c r="BH147"/>
  <c r="BG147"/>
  <c r="BF147"/>
  <c r="T147"/>
  <c r="T146"/>
  <c r="R147"/>
  <c r="R146"/>
  <c r="P147"/>
  <c r="P146"/>
  <c r="BK147"/>
  <c r="BK146"/>
  <c r="J146"/>
  <c r="J147"/>
  <c r="BE147"/>
  <c r="J61"/>
  <c r="BI142"/>
  <c r="BH142"/>
  <c r="BG142"/>
  <c r="BF142"/>
  <c r="T142"/>
  <c r="T141"/>
  <c r="R142"/>
  <c r="R141"/>
  <c r="P142"/>
  <c r="P141"/>
  <c r="BK142"/>
  <c r="BK141"/>
  <c r="J141"/>
  <c r="J142"/>
  <c r="BE142"/>
  <c r="J60"/>
  <c r="BI135"/>
  <c r="BH135"/>
  <c r="BG135"/>
  <c r="BF135"/>
  <c r="T135"/>
  <c r="T134"/>
  <c r="R135"/>
  <c r="R134"/>
  <c r="P135"/>
  <c r="P134"/>
  <c r="BK135"/>
  <c r="BK134"/>
  <c r="J134"/>
  <c r="J135"/>
  <c r="BE135"/>
  <c r="J59"/>
  <c r="BI130"/>
  <c r="BH130"/>
  <c r="BG130"/>
  <c r="BF130"/>
  <c r="T130"/>
  <c r="R130"/>
  <c r="P130"/>
  <c r="BK130"/>
  <c r="J130"/>
  <c r="BE130"/>
  <c r="BI126"/>
  <c r="BH126"/>
  <c r="BG126"/>
  <c r="BF126"/>
  <c r="T126"/>
  <c r="R126"/>
  <c r="P126"/>
  <c r="BK126"/>
  <c r="J126"/>
  <c r="BE126"/>
  <c r="BI122"/>
  <c r="BH122"/>
  <c r="BG122"/>
  <c r="BF122"/>
  <c r="T122"/>
  <c r="R122"/>
  <c r="P122"/>
  <c r="BK122"/>
  <c r="J122"/>
  <c r="BE122"/>
  <c r="BI118"/>
  <c r="BH118"/>
  <c r="BG118"/>
  <c r="BF118"/>
  <c r="T118"/>
  <c r="R118"/>
  <c r="P118"/>
  <c r="BK118"/>
  <c r="J118"/>
  <c r="BE118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6"/>
  <c r="BH96"/>
  <c r="BG96"/>
  <c r="BF96"/>
  <c r="T96"/>
  <c r="R96"/>
  <c r="P96"/>
  <c r="BK96"/>
  <c r="J96"/>
  <c r="BE96"/>
  <c r="BI92"/>
  <c r="BH92"/>
  <c r="BG92"/>
  <c r="BF92"/>
  <c r="T92"/>
  <c r="R92"/>
  <c r="P92"/>
  <c r="BK92"/>
  <c r="J92"/>
  <c r="BE92"/>
  <c r="BI87"/>
  <c r="F34"/>
  <c i="1" r="BD52"/>
  <c i="2" r="BH87"/>
  <c r="F33"/>
  <c i="1" r="BC52"/>
  <c i="2" r="BG87"/>
  <c r="F32"/>
  <c i="1" r="BB52"/>
  <c i="2" r="BF87"/>
  <c r="J31"/>
  <c i="1" r="AW52"/>
  <c i="2" r="F31"/>
  <c i="1" r="BA52"/>
  <c i="2" r="T87"/>
  <c r="T86"/>
  <c r="T85"/>
  <c r="T84"/>
  <c r="R87"/>
  <c r="R86"/>
  <c r="R85"/>
  <c r="R84"/>
  <c r="P87"/>
  <c r="P86"/>
  <c r="P85"/>
  <c r="P84"/>
  <c i="1" r="AU52"/>
  <c i="2" r="BK87"/>
  <c r="BK86"/>
  <c r="J86"/>
  <c r="BK85"/>
  <c r="J85"/>
  <c r="BK84"/>
  <c r="J84"/>
  <c r="J56"/>
  <c r="J27"/>
  <c i="1" r="AG52"/>
  <c i="2" r="J87"/>
  <c r="BE87"/>
  <c r="J30"/>
  <c i="1" r="AV52"/>
  <c i="2" r="F30"/>
  <c i="1" r="AZ52"/>
  <c i="2" r="J58"/>
  <c r="J57"/>
  <c r="F78"/>
  <c r="E76"/>
  <c r="F49"/>
  <c r="E47"/>
  <c r="J36"/>
  <c r="J21"/>
  <c r="E21"/>
  <c r="J80"/>
  <c r="J51"/>
  <c r="J20"/>
  <c r="J18"/>
  <c r="E18"/>
  <c r="F81"/>
  <c r="F52"/>
  <c r="J17"/>
  <c r="J15"/>
  <c r="E15"/>
  <c r="F80"/>
  <c r="F51"/>
  <c r="J14"/>
  <c r="J12"/>
  <c r="J78"/>
  <c r="J49"/>
  <c r="E7"/>
  <c r="E74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<sst xmlns="http://schemas.openxmlformats.org/spreadsheetml/2006/main">
  <si>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</si>
  <si>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</si>
  <si>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</si>
  <si>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</si>
  <si>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</si>
  <si>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</si>
  <si>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</si>
  <si>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{4a248fe3-f09b-4b74-9bda-0b4685686ff2}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</si>
  <si>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</si>
  <si>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</si>
  <si>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</si>
  <si>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</si>
  <si>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</si>
  <si>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</si>
  <si>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</si>
  <si>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</si>
  <si>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</si>
  <si>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201728_5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</si>
  <si>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</si>
  <si>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</si>
  <si>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Propustek Sokoleč</t>
  </si>
  <si>
    <t>KSO:</t>
  </si>
  <si>
    <t>CC-CZ:</t>
  </si>
  <si>
    <t>Místo:</t>
  </si>
  <si>
    <t xml:space="preserve"> </t>
  </si>
  <si>
    <t>Datum:</t>
  </si>
  <si>
    <t>26. 3. 2018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</si>
  <si>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</si>
  <si>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</si>
  <si>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</si>
  <si>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</si>
  <si>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</si>
  <si>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</si>
  <si>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</si>
  <si>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</si>
  <si>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</si>
  <si>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</si>
  <si>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</si>
  <si>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</si>
  <si>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</si>
  <si>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</si>
  <si>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</si>
  <si>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</si>
  <si>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</si>
  <si>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</si>
  <si>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</si>
  <si>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</si>
  <si>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</si>
  <si>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</si>
  <si>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</si>
  <si>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</si>
  <si>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</si>
  <si>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</si>
  <si>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</si>
  <si>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</si>
  <si>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</si>
  <si>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</si>
  <si>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</si>
  <si>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</si>
  <si>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</si>
  <si>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</si>
  <si>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</si>
  <si>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</si>
  <si>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</si>
  <si>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</si>
  <si>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</si>
  <si>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</si>
  <si>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</si>
  <si>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</si>
  <si>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</si>
  <si>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</si>
  <si>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</si>
  <si>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</si>
  <si>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</si>
  <si>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</si>
  <si>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</t>
  </si>
  <si>
    <t>1</t>
  </si>
  <si>
    <t>{bb1d97d6-9d50-427f-8d38-3a9acc04a841}</t>
  </si>
  <si>
    <t>2</t>
  </si>
  <si>
    <t>00</t>
  </si>
  <si>
    <t>Vedlejší rozpočtové náklady</t>
  </si>
  <si>
    <t>{c1c319ac-f9b7-43a4-af71-f26853940c25}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</si>
  <si>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</si>
  <si>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</si>
  <si>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</si>
  <si>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</si>
  <si>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</si>
  <si>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</si>
  <si>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</si>
  <si>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Propustek Sokoleč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</si>
  <si>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</si>
  <si>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</si>
  <si>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</si>
  <si>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</si>
  <si>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</si>
  <si>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</si>
  <si>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</si>
  <si>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</si>
  <si>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</si>
  <si>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</si>
  <si>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</si>
  <si>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práce, bourání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</si>
  <si>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</si>
  <si>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</si>
  <si>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</si>
  <si>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</si>
  <si>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</si>
  <si>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</si>
  <si>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</si>
  <si>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</si>
  <si>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</si>
  <si>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</si>
  <si>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</si>
  <si>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</si>
  <si>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</si>
  <si>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</si>
  <si>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</si>
  <si>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</si>
  <si>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</si>
  <si>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</si>
  <si>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</si>
  <si>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</si>
  <si>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113438</t>
  </si>
  <si>
    <t>ODSTRAN KRYTU ZPEVNĚNÝCH PLOCH S ASFALT POJIVEM VČET PODKLADU, ODVOZ DO 20KM</t>
  </si>
  <si>
    <t>M3</t>
  </si>
  <si>
    <t>OTSKP 2018</t>
  </si>
  <si>
    <t>4</t>
  </si>
  <si>
    <t>-1870073976</t>
  </si>
  <si>
    <t>PP</t>
  </si>
  <si>
    <t>PSC</t>
  </si>
  <si>
    <t>Poznámka k souboru cen:_x000d_
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</si>
  <si>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P</t>
  </si>
  <si>
    <t>Poznámka k položce:
Skládkovné zahrnuto v pol. 014132.</t>
  </si>
  <si>
    <t>VV</t>
  </si>
  <si>
    <t>"odstranění asfaltového krytu vozovky - 160 mm"39*0,16</t>
  </si>
  <si>
    <t>113764</t>
  </si>
  <si>
    <t>FRÉZOVÁNÍ DRÁŽKY PRŮŘEZU DO 400MM2 V ASFALTOVÉ VOZOVCE</t>
  </si>
  <si>
    <t>M</t>
  </si>
  <si>
    <t>1930622883</t>
  </si>
  <si>
    <t>Poznámka k souboru cen:_x000d_
Položka zahrnuje veškerou manipulaci s vybouranou sutí a s vybouranými hmotami vč. uložení na skládku.</t>
  </si>
  <si>
    <t>"FRÉZOVÁNÍ DRÁŽKY PRŮŘEZU DO 400MM2 V ASFALTOVÉ VOZOVCE"2*5,6</t>
  </si>
  <si>
    <t>3</t>
  </si>
  <si>
    <t>11524</t>
  </si>
  <si>
    <t>PŘEVEDENÍ VODY POTRUBÍM DN 400 NEBO ŽLABY R.O. DO 1,4M</t>
  </si>
  <si>
    <t>-2035671069</t>
  </si>
  <si>
    <t>Poznámka k souboru cen:_x000d_
Položka převedení vody na povrchu zahrnuje zřízení, udržování a odstranění příslušného zařízení. Převedení vody se uvádí buď průměrem potrubí (DN) nebo délkou rozvinutého obvodu žlabu (r.o.).</t>
  </si>
  <si>
    <t>"PŘEVEDENÍ VODY POTRUBÍM DN 400 NEBO ŽLABY R.O. DO 1,4M"10,25</t>
  </si>
  <si>
    <t>121104</t>
  </si>
  <si>
    <t>SEJMUTÍ ORNICE NEBO LESNÍ PŮDY S ODVOZEM DO 5KM</t>
  </si>
  <si>
    <t>414260365</t>
  </si>
  <si>
    <t>Poznámka k souboru cen:_x000d_
položka zahrnuje sejmutí ornice bez ohledu na tloušťku vrstvy a její vodorovnou dopravu nezahrnuje uložení na trvalou skládku</t>
  </si>
  <si>
    <t>"odstranění ornice"(38+37)*0,15</t>
  </si>
  <si>
    <t>5</t>
  </si>
  <si>
    <t>122738</t>
  </si>
  <si>
    <t>ODKOPÁVKY A PROKOPÁVKY OBECNÉ TŘ. I, ODVOZ DO 20KM</t>
  </si>
  <si>
    <t>534474853</t>
  </si>
  <si>
    <t>Poznámka k souboru cen:_x000d_
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</si>
  <si>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Poznámka k položce:
Skládkovné zahrnuto v pol. 014122.</t>
  </si>
  <si>
    <t>"odstranění vrstev nadnásypu a obsypu propustku"(7+6)*0,5*8*1,5-0,2*0,2*3,14*8</t>
  </si>
  <si>
    <t>"dobourání dna"4,9*4</t>
  </si>
  <si>
    <t>6</t>
  </si>
  <si>
    <t>12960</t>
  </si>
  <si>
    <t>ČIŠTĚNÍ VODOTEČÍ A MELIORAČ KANÁLŮ OD NÁNOSŮ</t>
  </si>
  <si>
    <t>-138514496</t>
  </si>
  <si>
    <t>Poznámka k souboru cen:_x000d_
Součástí položky je vodorovná a svislá doprava, přemístění, přeložení, manipulace s materiálem a uložení na skládku. Nezahrnuje poplatek za skládku, který se vykazuje v položce 0141** (s výjimkou malého množství materiálu, kde je možné poplatek zahrnout do jednotkové ceny položky – tento fakt musí být uveden v doplňujícím textu k položce)</t>
  </si>
  <si>
    <t>"ČIŠTĚNÍ VODOTEČÍ A MELIORAČ KANÁLŮ OD NÁNOSŮ"4*50*0,2</t>
  </si>
  <si>
    <t>7</t>
  </si>
  <si>
    <t>17380</t>
  </si>
  <si>
    <t>ZEMNÍ KRAJNICE A DOSYPÁVKY Z NAKUPOVANÝCH MATERIÁLŮ</t>
  </si>
  <si>
    <t>1349455796</t>
  </si>
  <si>
    <t>Poznámka k souboru cen:_x000d_
položka zahrnuje: - kompletní provedení zemní konstrukce včetně nákupu a dopravy materiálu dle zadávací dokumentace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svahování, hutnění a uzavírání povrchů svahů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</si>
  <si>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"dosypání nezpevněných krajnic ŠP 0/32"(0,14+0,17)*7</t>
  </si>
  <si>
    <t>8</t>
  </si>
  <si>
    <t>17481</t>
  </si>
  <si>
    <t>ZÁSYP JAM A RÝH Z NAKUPOVANÝCH MATERIÁLŮ</t>
  </si>
  <si>
    <t>1410231403</t>
  </si>
  <si>
    <t>Poznámka k souboru cen:_x000d_
položka zahrnuje: - kompletní provedení zemní konstrukce včetně nákupu a dopravy materiálu dle zadávací dokumentace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</si>
  <si>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"podkladní vrstva ŠP 0/16 - ZÁSYP JAM A RÝH Z NAKUPOVANÝCH MATERIÁLŮ"3,5*3,5</t>
  </si>
  <si>
    <t>9</t>
  </si>
  <si>
    <t>17581</t>
  </si>
  <si>
    <t>OBSYP POTRUBÍ A OBJEKTŮ Z NAKUPOVANÝCH MATERIÁLŮ</t>
  </si>
  <si>
    <t>-845324504</t>
  </si>
  <si>
    <t>Poznámka k souboru cen:_x000d_
položka zahrnuje: - kompletní provedení zemní konstrukce včetně nákupu a dopravy materiálu dle zadávací dokumentace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svahování, hutnění a uzavírání povrchů svahů - zřízení lavic na svazích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 - zemina vytlačená potrubím o DN do 180mm se od kubatury obsypů neodečítá</t>
  </si>
  <si>
    <t>"obsyp a nadsyp ŠP 0/32 po úroveň vozovkových vrstev"8,5*6,5*1,0-3,14*0,4*0,4*8,5</t>
  </si>
  <si>
    <t>10</t>
  </si>
  <si>
    <t>18222</t>
  </si>
  <si>
    <t>ROZPROSTŘENÍ ORNICE VE SVAHU V TL DO 0,15M</t>
  </si>
  <si>
    <t>M2</t>
  </si>
  <si>
    <t>-490532513</t>
  </si>
  <si>
    <t>Poznámka k souboru cen:_x000d_
položka zahrnuje: nutné přemístění ornice z dočasných skládek vzdálených do 50m rozprostření ornice v předepsané tloušťce ve svahu přes 1:5</t>
  </si>
  <si>
    <t>"ROZPROSTŘENÍ ORNICE VE SVAHU V TL DO 0,15M - svahy"15,0*2</t>
  </si>
  <si>
    <t>11</t>
  </si>
  <si>
    <t>18241</t>
  </si>
  <si>
    <t>ZALOŽENÍ TRÁVNÍKU RUČNÍM VÝSEVEM</t>
  </si>
  <si>
    <t>-1798794305</t>
  </si>
  <si>
    <t>Poznámka k souboru cen:_x000d_
Zahrnuje dodání předepsané travní směsi, její výsev na ornici, zalévání, první pokosení, to vše bez ohledu na sklon terénu</t>
  </si>
  <si>
    <t>"ZALOŽENÍ TRÁVNÍKU RUČNÍM VÝSEVEM"15,0*2</t>
  </si>
  <si>
    <t>Zakládání</t>
  </si>
  <si>
    <t>12</t>
  </si>
  <si>
    <t>272315</t>
  </si>
  <si>
    <t>ZÁKLADY Z PROSTÉHO BETONU DO C30/37 (B37)</t>
  </si>
  <si>
    <t>1093050574</t>
  </si>
  <si>
    <t>ZÁKLADY Z PROSTÉHO BETONU DO C30/37</t>
  </si>
  <si>
    <t>Poznámka k souboru cen:_x000d_
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proudů,</t>
  </si>
  <si>
    <t>"betonové základy C30/37"(0,25+0,13)*3,5+0,5*4,5</t>
  </si>
  <si>
    <t>"podbetonování šikmého čela C30/37"3,8*0,15</t>
  </si>
  <si>
    <t>"podbetonování vtoku a výtoku C30/37"(0,14+0,09+0,21+0,11)*3,5</t>
  </si>
  <si>
    <t>Svislé a kompletní konstrukce</t>
  </si>
  <si>
    <t>13</t>
  </si>
  <si>
    <t>333315</t>
  </si>
  <si>
    <t>MOSTNÍ OPĚRY A KŘÍDLA Z PROSTÉHO BETONU DO C30/37 (B37)</t>
  </si>
  <si>
    <t>1843290140</t>
  </si>
  <si>
    <t>MOSTNÍ OPĚRY A KŘÍDLA Z PROSTÉHO BETONU DO C30/37</t>
  </si>
  <si>
    <t>Poznámka k souboru cen:_x000d_
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</t>
  </si>
  <si>
    <t>"kolmé čelo beton C30/37"4,3*1,3*0,4-3,14*0,4*0,4*0,4</t>
  </si>
  <si>
    <t>Vodorovné konstrukce</t>
  </si>
  <si>
    <t>14</t>
  </si>
  <si>
    <t>465512</t>
  </si>
  <si>
    <t>DLAŽBY Z LOMOVÉHO KAMENE NA MC</t>
  </si>
  <si>
    <t>1128470594</t>
  </si>
  <si>
    <t>Poznámka k souboru cen:_x000d_
položka zahrnuje: - nutné zemní práce (svahování, úpravu pláně a pod.) - zřízení spojovací vrstvy - zřízení lože dlažby z cementové malty předepsané kvality a předepsané tloušťky - dodávku a položení dlažby z lomového kamene do předepsaného tvaru - spárování, těsnění, tmelení a vyplnění spar MC případně s vyklínováním - úprava povrchu pro odvedení srážkové vody - nezahrnuje podklad pod dlažbu, vykazuje se samostatně položkami SD 45</t>
  </si>
  <si>
    <t>"obložení šikmého čela lomovým kamenem do betonu C30/37"3,1*0,2</t>
  </si>
  <si>
    <t>"odláždění lomovým kamenem do betonu na vtoku a na výtoku"(0,14+0,09+0,23+0,11)*3,5*0,1/0,15</t>
  </si>
  <si>
    <t>Komunikace pozemní</t>
  </si>
  <si>
    <t>56330</t>
  </si>
  <si>
    <t>VOZOVKOVÉ VRSTVY ZE ŠTĚRKODRTI</t>
  </si>
  <si>
    <t>1020088944</t>
  </si>
  <si>
    <t>Poznámka k souboru cen:_x000d_
- dodání kameniva předepsané kvality a zrnitosti - rozprostření a zhutnění vrstvy v předepsané tloušťce - zřízení vrstvy bez rozlišení šířky, pokládání vrstvy po etapách - nezahrnuje postřiky, nátěry</t>
  </si>
  <si>
    <t>"vozovkové vrstvy ŠD 32/63 - 150 mm"1,25*7</t>
  </si>
  <si>
    <t>"vozovkové vrstvy ŠD 32/63 - 150 mm"0,92*7</t>
  </si>
  <si>
    <t>16</t>
  </si>
  <si>
    <t>56962</t>
  </si>
  <si>
    <t>ZPEVNĚNÍ KRAJNIC Z RECYKLOVANÉHO MATERIÁLU TL DO 100MM</t>
  </si>
  <si>
    <t>163476242</t>
  </si>
  <si>
    <t>Poznámka k souboru cen:_x000d_
- dodání recyklátu v požadované kvalitě - očištění podkladu - uložení recyklátu dle předepsaného technologického předpisu, zhutnění vrstvy v předepsané tloušťce - zřízení vrstvy bez rozlišení šířky, pokládání vrstvy po etapách, včetně pracovních spar a spojů - úpravu napojení, ukončení - nezahrnuje postřiky, nátěry</t>
  </si>
  <si>
    <t>"dosypání nezpevněných krajnic recyklátem"30,0</t>
  </si>
  <si>
    <t>17</t>
  </si>
  <si>
    <t>572123</t>
  </si>
  <si>
    <t>INFILTRAČNÍ POSTŘIK Z EMULZE DO 1,0KG/M2</t>
  </si>
  <si>
    <t>488835957</t>
  </si>
  <si>
    <t>Poznámka k souboru cen:_x000d_
- dodání všech předepsaných materiálů pro postřiky v předepsaném množství - provedení dle předepsaného technologického předpisu - zřízení vrstvy bez rozlišení šířky, pokládání vrstvy po etapách - úpravu napojení, ukončení</t>
  </si>
  <si>
    <t>"postřik infiltrační PI – EP C 50 BP 5 - 0,6 kg"5,6*7</t>
  </si>
  <si>
    <t>18</t>
  </si>
  <si>
    <t>572214</t>
  </si>
  <si>
    <t>SPOJOVACÍ POSTŘIK Z MODIFIK EMULZE DO 0,5KG/M2</t>
  </si>
  <si>
    <t>-580139172</t>
  </si>
  <si>
    <t xml:space="preserve">"postřik spojovací PS – EP C 60 BP 4  - 0,3 kg"5,6*7</t>
  </si>
  <si>
    <t>19</t>
  </si>
  <si>
    <t>574A03</t>
  </si>
  <si>
    <t>ASFALTOVÝ BETON PRO OBRUSNÉ VRSTVY ACO 11</t>
  </si>
  <si>
    <t>613646031</t>
  </si>
  <si>
    <t>Poznámka k souboru cen:_x000d_
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</si>
  <si>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"vozovkové vrstvy ACO 11 - 40 mm"0,22*7</t>
  </si>
  <si>
    <t>20</t>
  </si>
  <si>
    <t>574C05</t>
  </si>
  <si>
    <t>ASFALTOVÝ BETON PRO LOŽNÍ VRSTVY ACL 16</t>
  </si>
  <si>
    <t>995707166</t>
  </si>
  <si>
    <t>"vozovkové vrstvy ACL 16 - 60 mm"0,35*7</t>
  </si>
  <si>
    <t>574E06</t>
  </si>
  <si>
    <t>ASFALTOVÝ BETON PRO PODKLADNÍ VRSTVY ACP 16+, 16S</t>
  </si>
  <si>
    <t>OTSKP-SPK 2017</t>
  </si>
  <si>
    <t>-362390759</t>
  </si>
  <si>
    <t>Technická specifikace: 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</si>
  <si>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"vozovkové vrstvy ACP 16 - 60 mm"0,36*7</t>
  </si>
  <si>
    <t>Ostatní konstrukce a práce, bourání</t>
  </si>
  <si>
    <t>22</t>
  </si>
  <si>
    <t>9111A1</t>
  </si>
  <si>
    <t>ZÁBRADLÍ SILNIČNÍ S VODOR MADLY - DODÁVKA A MONTÁŽ</t>
  </si>
  <si>
    <t>1330672248</t>
  </si>
  <si>
    <t>Poznámka k souboru cen:_x000d_
položka zahrnuje: - dodání zábradlí včetně předepsané povrchové úpravy - osazení sloupků zaberaněním nebo osazením do betonových bloků (včetně betonových bloků a nutných zemních prací) - případné bednění ( trubku) betonové patky v gabionové zdi</t>
  </si>
  <si>
    <t>"ocelové zábradlí"4,0</t>
  </si>
  <si>
    <t>23</t>
  </si>
  <si>
    <t>9113A1</t>
  </si>
  <si>
    <t>SVODIDLO OCEL SILNIČ JEDNOSTR, ÚROVEŇ ZADRŽ N1, N2 - DODÁVKA A MONTÁŽ</t>
  </si>
  <si>
    <t>673010162</t>
  </si>
  <si>
    <t>Poznámka k souboru cen:_x000d_
položka zahrnuje: - kompletní dodávku všech dílů ocelového svodidla s předepsanou povrchovou úpravou včetně spojovacích prvků - montáž a osazení svodidla, osazení sloupků zaberaněním nebo osazením do betonových bloků (včetně betonových bloků a nutných zemních prací - ukončení zapuštěním do betonových bloků (včetně betonového bloku a nutných zemních prací) nebo koncovkou - přechod na jiný typ svodidla nebo přes mostní závěr - ochranu proti bludným proudům a vývody pro jejich měření nezahrnuje odrazky nebo retroreflexní fólie</t>
  </si>
  <si>
    <t>"ocelová silniční svodidla včetně náběhů"(35+9)*4+1,25*2+2*2</t>
  </si>
  <si>
    <t>24</t>
  </si>
  <si>
    <t>91836</t>
  </si>
  <si>
    <t>PROPUSTY Z TRUB DN 800MM</t>
  </si>
  <si>
    <t>1613054930</t>
  </si>
  <si>
    <t>Poznámka k souboru cen:_x000d_
Položka zahrnuje: - dodání a položení potrubí z trub z dokumentací předepsaného materiálu a předepsaného průměru - případné úpravy trub (zkrácení, šikmé seříznutí) Nezahrnuje podkladní vrstvy a obetonování.</t>
  </si>
  <si>
    <t>"ocelová trouba DN 800"10,25</t>
  </si>
  <si>
    <t>25</t>
  </si>
  <si>
    <t>919112</t>
  </si>
  <si>
    <t>ŘEZÁNÍ ASFALTOVÉHO KRYTU VOZOVEK TL DO 100MM</t>
  </si>
  <si>
    <t>1818060039</t>
  </si>
  <si>
    <t>Poznámka k souboru cen:_x000d_
položka zahrnuje řezání vozovkové vrstvy v předepsané tloušťce, včetně spotřeby vody</t>
  </si>
  <si>
    <t>"ŘEZÁNÍ ASFALTOVÉHO KRYTU VOZOVEK TL DO 100MM"2*5,6</t>
  </si>
  <si>
    <t>26</t>
  </si>
  <si>
    <t>931314</t>
  </si>
  <si>
    <t>TĚSNĚNÍ DILATAČ SPAR ASF ZÁLIVKOU PRŮŘ DO 400MM2</t>
  </si>
  <si>
    <t>-110085759</t>
  </si>
  <si>
    <t>Poznámka k souboru cen:_x000d_
položka zahrnuje dodávku a osazení předepsaného materiálu, očištění ploch spáry před úpravou, očištění okolí spáry po úpravě nezahrnuje těsnící profil</t>
  </si>
  <si>
    <t>"TĚSNĚNÍ DILATAČ SPAR ASF ZÁLIVKOU PRŮŘ DO 400MM2"2*5,6</t>
  </si>
  <si>
    <t>27</t>
  </si>
  <si>
    <t>966138</t>
  </si>
  <si>
    <t>BOURÁNÍ KONSTRUKCÍ Z KAMENE NA MC S ODVOZEM DO 20KM</t>
  </si>
  <si>
    <t>-1951917349</t>
  </si>
  <si>
    <t>Poznámka k souboru cen:_x000d_
položka zahrnuje: - rozbourání konstrukce bez ohledu na použitou technologii - veškeré pomocné konstrukce (lešení a pod.)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- veškeré další práce plynoucí z technologického předpisu a z platných předpisů</t>
  </si>
  <si>
    <t>"vybourání stávající konstrukce"7,6*0,3*4*1</t>
  </si>
  <si>
    <t>"vybourání křídel propustku"0,4*1,5*3+0,4*1,6*3</t>
  </si>
  <si>
    <t>28</t>
  </si>
  <si>
    <t>966158</t>
  </si>
  <si>
    <t>BOURÁNÍ KONSTRUKCÍ Z PROST BETONU S ODVOZEM DO 20KM</t>
  </si>
  <si>
    <t>1795950713</t>
  </si>
  <si>
    <t>"vybourání říms propustku"0,4*0,4*3*2</t>
  </si>
  <si>
    <t>OST</t>
  </si>
  <si>
    <t>Ostatní</t>
  </si>
  <si>
    <t>33</t>
  </si>
  <si>
    <t>014112</t>
  </si>
  <si>
    <t>POPLATKY ZA SKLÁDKU TYP S-IO (INERTNÍ ODPAD)</t>
  </si>
  <si>
    <t>T</t>
  </si>
  <si>
    <t>512</t>
  </si>
  <si>
    <t>-1629534996</t>
  </si>
  <si>
    <t>Poznámka k souboru cen:_x000d_
zahrnuje veškeré poplatky provozovateli skládky související s uložením odpadu na skládce.</t>
  </si>
  <si>
    <t>"pol. 966138 - bourání kcí z kamene"12,84*2,4</t>
  </si>
  <si>
    <t>"pol. 966158 - bourání kcí z betonu"0,96*2,4</t>
  </si>
  <si>
    <t>34</t>
  </si>
  <si>
    <t>014122</t>
  </si>
  <si>
    <t>POPLATKY ZA SKLÁDKU TYP S-OO (OSTATNÍ ODPAD)</t>
  </si>
  <si>
    <t>219921211</t>
  </si>
  <si>
    <t>"pol. 122738 - odkopávky"96,595*1,8</t>
  </si>
  <si>
    <t>"pol. 12960 - čišť. vodotečí"40*1,8</t>
  </si>
  <si>
    <t>35</t>
  </si>
  <si>
    <t>014132</t>
  </si>
  <si>
    <t>POPLATKY ZA SKLÁDKU TYP S-NO (NEBEZPEČNÝ ODPAD)</t>
  </si>
  <si>
    <t>-136365013</t>
  </si>
  <si>
    <t>"pol. 113328 - odstr. krytu - asfalt"6,24*2,4</t>
  </si>
  <si>
    <t>00 - Vedlejší rozpočtové náklady</t>
  </si>
  <si>
    <t>02720</t>
  </si>
  <si>
    <t>POMOC PRÁCE ZŘÍZ NEBO ZAJIŠŤ REGULACI A OCHRANU DOPRAVY</t>
  </si>
  <si>
    <t>KPL</t>
  </si>
  <si>
    <t>1825326469</t>
  </si>
  <si>
    <t>POMOC PRÁCE ZŘÍZ NEBO ZAJIŠŤ REGULACI A OCHRANU DOPRAVY
Včetně projednání s příslušnými orgány.</t>
  </si>
  <si>
    <t>Poznámka k souboru cen:_x000d_
zahrnuje veškeré náklady spojené s objednatelem požadovanými zařízeními</t>
  </si>
  <si>
    <t>02730</t>
  </si>
  <si>
    <t>POMOC PRÁCE ZŘÍZ NEBO ZAJIŠŤ OCHRANU INŽENÝRSKÝCH SÍTÍ</t>
  </si>
  <si>
    <t>KČ</t>
  </si>
  <si>
    <t>CS OTSKP</t>
  </si>
  <si>
    <t>1669829629</t>
  </si>
  <si>
    <t>02911</t>
  </si>
  <si>
    <t>OSTATNÍ POŽADAVKY - GEODETICKÉ ZAMĚŘENÍ</t>
  </si>
  <si>
    <t>-1266368486</t>
  </si>
  <si>
    <t>02911.1</t>
  </si>
  <si>
    <t>OSTATNÍ POŽADAVKY - VYTYČENÍ ING. SÍTÍ</t>
  </si>
  <si>
    <t>1834949989</t>
  </si>
  <si>
    <t>02943</t>
  </si>
  <si>
    <t>OSTATNÍ POŽADAVKY - VYPRACOVÁNÍ RDS</t>
  </si>
  <si>
    <t>-2010960254</t>
  </si>
  <si>
    <t>Poznámka k souboru cen:_x000d_
zahrnuje veškeré náklady spojené s objednatelem požadovanými pracemi</t>
  </si>
  <si>
    <t>02944</t>
  </si>
  <si>
    <t>OSTAT POŽADAVKY - DOKUMENTACE SKUTEČ PROVEDENÍ V DIGIT FORMĚ</t>
  </si>
  <si>
    <t>1408036535</t>
  </si>
  <si>
    <t>03100</t>
  </si>
  <si>
    <t>ZAŘÍZENÍ STAVENIŠTĚ - ZŘÍZENÍ, PROVOZ, DEMONTÁŽ</t>
  </si>
  <si>
    <t>-489291363</t>
  </si>
  <si>
    <t>Všeobecné podmínky Staveništní náklady zhotovitele ZAŘÍZENÍ STAVENIŠTĚ - ZŘÍZENÍ, PROVOZ, DEMONTÁŽ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</si>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</sst>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19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18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lef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9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7" fillId="0" borderId="0" xfId="0" applyFont="1" applyAlignment="1">
      <alignment horizontal="center" vertical="center"/>
    </xf>
    <xf numFmtId="4" fontId="28" fillId="0" borderId="18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>
      <alignment vertical="center"/>
    </xf>
    <xf numFmtId="4" fontId="28" fillId="0" borderId="24" xfId="0" applyNumberFormat="1" applyFont="1" applyBorder="1" applyAlignment="1">
      <alignment vertical="center"/>
    </xf>
    <xf numFmtId="166" fontId="28" fillId="0" borderId="24" xfId="0" applyNumberFormat="1" applyFont="1" applyBorder="1" applyAlignment="1">
      <alignment vertical="center"/>
    </xf>
    <xf numFmtId="4" fontId="28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7" fillId="0" borderId="0" xfId="0" applyFont="1" applyBorder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17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6" xfId="0" applyNumberFormat="1" applyFont="1" applyBorder="1" applyAlignment="1"/>
    <xf numFmtId="166" fontId="31" fillId="0" borderId="17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35" fillId="0" borderId="0" xfId="0" applyFont="1" applyAlignment="1">
      <alignment vertical="center" wrapText="1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0" xfId="0" applyAlignment="1">
      <alignment vertical="top"/>
      <protection locked="0"/>
    </xf>
    <xf numFmtId="0" fontId="36" fillId="0" borderId="29" xfId="0" applyFont="1" applyBorder="1" applyAlignment="1">
      <alignment vertical="center" wrapText="1"/>
      <protection locked="0"/>
    </xf>
    <xf numFmtId="0" fontId="36" fillId="0" borderId="30" xfId="0" applyFont="1" applyBorder="1" applyAlignment="1">
      <alignment vertical="center" wrapText="1"/>
      <protection locked="0"/>
    </xf>
    <xf numFmtId="0" fontId="36" fillId="0" borderId="31" xfId="0" applyFont="1" applyBorder="1" applyAlignment="1">
      <alignment vertical="center" wrapText="1"/>
      <protection locked="0"/>
    </xf>
    <xf numFmtId="0" fontId="36" fillId="0" borderId="32" xfId="0" applyFont="1" applyBorder="1" applyAlignment="1">
      <alignment horizontal="center" vertical="center" wrapText="1"/>
      <protection locked="0"/>
    </xf>
    <xf numFmtId="0" fontId="37" fillId="0" borderId="1" xfId="0" applyFont="1" applyBorder="1" applyAlignment="1">
      <alignment horizontal="center" vertical="center" wrapText="1"/>
      <protection locked="0"/>
    </xf>
    <xf numFmtId="0" fontId="36" fillId="0" borderId="33" xfId="0" applyFont="1" applyBorder="1" applyAlignment="1">
      <alignment horizontal="center" vertical="center" wrapText="1"/>
      <protection locked="0"/>
    </xf>
    <xf numFmtId="0" fontId="36" fillId="0" borderId="32" xfId="0" applyFont="1" applyBorder="1" applyAlignment="1">
      <alignment vertical="center" wrapText="1"/>
      <protection locked="0"/>
    </xf>
    <xf numFmtId="0" fontId="38" fillId="0" borderId="34" xfId="0" applyFont="1" applyBorder="1" applyAlignment="1">
      <alignment horizontal="left" wrapText="1"/>
      <protection locked="0"/>
    </xf>
    <xf numFmtId="0" fontId="36" fillId="0" borderId="33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49" fontId="39" fillId="0" borderId="1" xfId="0" applyNumberFormat="1" applyFont="1" applyBorder="1" applyAlignment="1">
      <alignment horizontal="left" vertical="center" wrapText="1"/>
      <protection locked="0"/>
    </xf>
    <xf numFmtId="49" fontId="39" fillId="0" borderId="1" xfId="0" applyNumberFormat="1" applyFont="1" applyBorder="1" applyAlignment="1">
      <alignment vertical="center" wrapText="1"/>
      <protection locked="0"/>
    </xf>
    <xf numFmtId="0" fontId="36" fillId="0" borderId="35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vertical="center" wrapText="1"/>
      <protection locked="0"/>
    </xf>
    <xf numFmtId="0" fontId="36" fillId="0" borderId="36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top"/>
      <protection locked="0"/>
    </xf>
    <xf numFmtId="0" fontId="36" fillId="0" borderId="0" xfId="0" applyFont="1" applyAlignment="1">
      <alignment vertical="top"/>
      <protection locked="0"/>
    </xf>
    <xf numFmtId="0" fontId="36" fillId="0" borderId="29" xfId="0" applyFont="1" applyBorder="1" applyAlignment="1">
      <alignment horizontal="left" vertical="center"/>
      <protection locked="0"/>
    </xf>
    <xf numFmtId="0" fontId="36" fillId="0" borderId="30" xfId="0" applyFont="1" applyBorder="1" applyAlignment="1">
      <alignment horizontal="left" vertical="center"/>
      <protection locked="0"/>
    </xf>
    <xf numFmtId="0" fontId="36" fillId="0" borderId="31" xfId="0" applyFont="1" applyBorder="1" applyAlignment="1">
      <alignment horizontal="left" vertical="center"/>
      <protection locked="0"/>
    </xf>
    <xf numFmtId="0" fontId="36" fillId="0" borderId="32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6" fillId="0" borderId="33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center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39" fillId="0" borderId="0" xfId="0" applyFont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center" vertical="center"/>
      <protection locked="0"/>
    </xf>
    <xf numFmtId="0" fontId="36" fillId="0" borderId="35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6" fillId="0" borderId="36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6" fillId="0" borderId="29" xfId="0" applyFont="1" applyBorder="1" applyAlignment="1">
      <alignment horizontal="left" vertical="center" wrapText="1"/>
      <protection locked="0"/>
    </xf>
    <xf numFmtId="0" fontId="36" fillId="0" borderId="30" xfId="0" applyFont="1" applyBorder="1" applyAlignment="1">
      <alignment horizontal="left" vertical="center" wrapText="1"/>
      <protection locked="0"/>
    </xf>
    <xf numFmtId="0" fontId="36" fillId="0" borderId="31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39" fillId="0" borderId="35" xfId="0" applyFont="1" applyBorder="1" applyAlignment="1">
      <alignment horizontal="left" vertical="center" wrapText="1"/>
      <protection locked="0"/>
    </xf>
    <xf numFmtId="0" fontId="39" fillId="0" borderId="34" xfId="0" applyFont="1" applyBorder="1" applyAlignment="1">
      <alignment horizontal="left" vertical="center" wrapText="1"/>
      <protection locked="0"/>
    </xf>
    <xf numFmtId="0" fontId="39" fillId="0" borderId="36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1" xfId="0" applyFont="1" applyBorder="1" applyAlignment="1">
      <alignment horizontal="center" vertical="top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41" fillId="0" borderId="0" xfId="0" applyFont="1" applyAlignment="1">
      <alignment vertical="center"/>
      <protection locked="0"/>
    </xf>
    <xf numFmtId="0" fontId="38" fillId="0" borderId="1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38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9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8" fillId="0" borderId="34" xfId="0" applyFont="1" applyBorder="1" applyAlignment="1">
      <alignment horizontal="left"/>
      <protection locked="0"/>
    </xf>
    <xf numFmtId="0" fontId="41" fillId="0" borderId="34" xfId="0" applyFont="1" applyBorder="1" applyAlignment="1">
      <protection locked="0"/>
    </xf>
    <xf numFmtId="0" fontId="36" fillId="0" borderId="32" xfId="0" applyFont="1" applyBorder="1" applyAlignment="1">
      <alignment vertical="top"/>
      <protection locked="0"/>
    </xf>
    <xf numFmtId="0" fontId="36" fillId="0" borderId="33" xfId="0" applyFont="1" applyBorder="1" applyAlignment="1">
      <alignment vertical="top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6" fillId="0" borderId="1" xfId="0" applyFont="1" applyBorder="1" applyAlignment="1">
      <alignment horizontal="left" vertical="top"/>
      <protection locked="0"/>
    </xf>
    <xf numFmtId="0" fontId="36" fillId="0" borderId="35" xfId="0" applyFont="1" applyBorder="1" applyAlignment="1">
      <alignment vertical="top"/>
      <protection locked="0"/>
    </xf>
    <xf numFmtId="0" fontId="36" fillId="0" borderId="34" xfId="0" applyFont="1" applyBorder="1" applyAlignment="1">
      <alignment vertical="top"/>
      <protection locked="0"/>
    </xf>
    <xf numFmtId="0" fontId="36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ht="36.96" customHeight="1">
      <c r="AR2" s="21" t="s">
        <v>8</v>
      </c>
      <c r="BS2" s="22" t="s">
        <v>9</v>
      </c>
      <c r="BT2" s="22" t="s">
        <v>10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ht="36.96" customHeight="1">
      <c r="B4" s="26"/>
      <c r="C4" s="27"/>
      <c r="D4" s="28" t="s">
        <v>12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13</v>
      </c>
      <c r="BE4" s="31" t="s">
        <v>14</v>
      </c>
      <c r="BS4" s="22" t="s">
        <v>15</v>
      </c>
    </row>
    <row r="5" ht="14.4" customHeight="1">
      <c r="B5" s="26"/>
      <c r="C5" s="27"/>
      <c r="D5" s="32" t="s">
        <v>16</v>
      </c>
      <c r="E5" s="27"/>
      <c r="F5" s="27"/>
      <c r="G5" s="27"/>
      <c r="H5" s="27"/>
      <c r="I5" s="27"/>
      <c r="J5" s="27"/>
      <c r="K5" s="33" t="s">
        <v>17</v>
      </c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9"/>
      <c r="BE5" s="34" t="s">
        <v>18</v>
      </c>
      <c r="BS5" s="22" t="s">
        <v>9</v>
      </c>
    </row>
    <row r="6" ht="36.96" customHeight="1">
      <c r="B6" s="26"/>
      <c r="C6" s="27"/>
      <c r="D6" s="35" t="s">
        <v>19</v>
      </c>
      <c r="E6" s="27"/>
      <c r="F6" s="27"/>
      <c r="G6" s="27"/>
      <c r="H6" s="27"/>
      <c r="I6" s="27"/>
      <c r="J6" s="27"/>
      <c r="K6" s="36" t="s">
        <v>20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9"/>
      <c r="BE6" s="37"/>
      <c r="BS6" s="22" t="s">
        <v>9</v>
      </c>
    </row>
    <row r="7" ht="14.4" customHeight="1">
      <c r="B7" s="26"/>
      <c r="C7" s="27"/>
      <c r="D7" s="38" t="s">
        <v>21</v>
      </c>
      <c r="E7" s="27"/>
      <c r="F7" s="27"/>
      <c r="G7" s="27"/>
      <c r="H7" s="27"/>
      <c r="I7" s="27"/>
      <c r="J7" s="27"/>
      <c r="K7" s="33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8" t="s">
        <v>22</v>
      </c>
      <c r="AL7" s="27"/>
      <c r="AM7" s="27"/>
      <c r="AN7" s="33" t="s">
        <v>5</v>
      </c>
      <c r="AO7" s="27"/>
      <c r="AP7" s="27"/>
      <c r="AQ7" s="29"/>
      <c r="BE7" s="37"/>
      <c r="BS7" s="22" t="s">
        <v>9</v>
      </c>
    </row>
    <row r="8" ht="14.4" customHeight="1">
      <c r="B8" s="26"/>
      <c r="C8" s="27"/>
      <c r="D8" s="38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8" t="s">
        <v>25</v>
      </c>
      <c r="AL8" s="27"/>
      <c r="AM8" s="27"/>
      <c r="AN8" s="39" t="s">
        <v>26</v>
      </c>
      <c r="AO8" s="27"/>
      <c r="AP8" s="27"/>
      <c r="AQ8" s="29"/>
      <c r="BE8" s="37"/>
      <c r="BS8" s="22" t="s">
        <v>9</v>
      </c>
    </row>
    <row r="9" ht="14.4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7"/>
      <c r="BS9" s="22" t="s">
        <v>9</v>
      </c>
    </row>
    <row r="10" ht="14.4" customHeight="1">
      <c r="B10" s="26"/>
      <c r="C10" s="27"/>
      <c r="D10" s="38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8" t="s">
        <v>28</v>
      </c>
      <c r="AL10" s="27"/>
      <c r="AM10" s="27"/>
      <c r="AN10" s="33" t="s">
        <v>5</v>
      </c>
      <c r="AO10" s="27"/>
      <c r="AP10" s="27"/>
      <c r="AQ10" s="29"/>
      <c r="BE10" s="37"/>
      <c r="BS10" s="22" t="s">
        <v>9</v>
      </c>
    </row>
    <row r="11" ht="18.48" customHeight="1">
      <c r="B11" s="26"/>
      <c r="C11" s="27"/>
      <c r="D11" s="27"/>
      <c r="E11" s="33" t="s">
        <v>24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8" t="s">
        <v>29</v>
      </c>
      <c r="AL11" s="27"/>
      <c r="AM11" s="27"/>
      <c r="AN11" s="33" t="s">
        <v>5</v>
      </c>
      <c r="AO11" s="27"/>
      <c r="AP11" s="27"/>
      <c r="AQ11" s="29"/>
      <c r="BE11" s="37"/>
      <c r="BS11" s="22" t="s">
        <v>9</v>
      </c>
    </row>
    <row r="12" ht="6.96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7"/>
      <c r="BS12" s="22" t="s">
        <v>9</v>
      </c>
    </row>
    <row r="13" ht="14.4" customHeight="1">
      <c r="B13" s="26"/>
      <c r="C13" s="27"/>
      <c r="D13" s="38" t="s">
        <v>30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8" t="s">
        <v>28</v>
      </c>
      <c r="AL13" s="27"/>
      <c r="AM13" s="27"/>
      <c r="AN13" s="40" t="s">
        <v>31</v>
      </c>
      <c r="AO13" s="27"/>
      <c r="AP13" s="27"/>
      <c r="AQ13" s="29"/>
      <c r="BE13" s="37"/>
      <c r="BS13" s="22" t="s">
        <v>9</v>
      </c>
    </row>
    <row r="14">
      <c r="B14" s="26"/>
      <c r="C14" s="27"/>
      <c r="D14" s="27"/>
      <c r="E14" s="40" t="s">
        <v>31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29</v>
      </c>
      <c r="AL14" s="27"/>
      <c r="AM14" s="27"/>
      <c r="AN14" s="40" t="s">
        <v>31</v>
      </c>
      <c r="AO14" s="27"/>
      <c r="AP14" s="27"/>
      <c r="AQ14" s="29"/>
      <c r="BE14" s="37"/>
      <c r="BS14" s="22" t="s">
        <v>9</v>
      </c>
    </row>
    <row r="15" ht="6.96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7"/>
      <c r="BS15" s="22" t="s">
        <v>6</v>
      </c>
    </row>
    <row r="16" ht="14.4" customHeight="1">
      <c r="B16" s="26"/>
      <c r="C16" s="27"/>
      <c r="D16" s="38" t="s">
        <v>32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8" t="s">
        <v>28</v>
      </c>
      <c r="AL16" s="27"/>
      <c r="AM16" s="27"/>
      <c r="AN16" s="33" t="s">
        <v>5</v>
      </c>
      <c r="AO16" s="27"/>
      <c r="AP16" s="27"/>
      <c r="AQ16" s="29"/>
      <c r="BE16" s="37"/>
      <c r="BS16" s="22" t="s">
        <v>6</v>
      </c>
    </row>
    <row r="17" ht="18.48" customHeight="1">
      <c r="B17" s="26"/>
      <c r="C17" s="27"/>
      <c r="D17" s="27"/>
      <c r="E17" s="33" t="s">
        <v>24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8" t="s">
        <v>29</v>
      </c>
      <c r="AL17" s="27"/>
      <c r="AM17" s="27"/>
      <c r="AN17" s="33" t="s">
        <v>5</v>
      </c>
      <c r="AO17" s="27"/>
      <c r="AP17" s="27"/>
      <c r="AQ17" s="29"/>
      <c r="BE17" s="37"/>
      <c r="BS17" s="22" t="s">
        <v>33</v>
      </c>
    </row>
    <row r="18" ht="6.96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7"/>
      <c r="BS18" s="22" t="s">
        <v>9</v>
      </c>
    </row>
    <row r="19" ht="14.4" customHeight="1">
      <c r="B19" s="26"/>
      <c r="C19" s="27"/>
      <c r="D19" s="38" t="s">
        <v>34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7"/>
      <c r="BS19" s="22" t="s">
        <v>9</v>
      </c>
    </row>
    <row r="20" ht="16.5" customHeight="1">
      <c r="B20" s="26"/>
      <c r="C20" s="27"/>
      <c r="D20" s="27"/>
      <c r="E20" s="42" t="s">
        <v>5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27"/>
      <c r="AP20" s="27"/>
      <c r="AQ20" s="29"/>
      <c r="BE20" s="37"/>
      <c r="BS20" s="22" t="s">
        <v>6</v>
      </c>
    </row>
    <row r="21" ht="6.96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7"/>
    </row>
    <row r="22" ht="6.96" customHeight="1">
      <c r="B22" s="26"/>
      <c r="C22" s="27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27"/>
      <c r="AQ22" s="29"/>
      <c r="BE22" s="37"/>
    </row>
    <row r="23" s="1" customFormat="1" ht="25.92" customHeight="1">
      <c r="B23" s="44"/>
      <c r="C23" s="45"/>
      <c r="D23" s="46" t="s">
        <v>35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8">
        <f>ROUND(AG51,2)</f>
        <v>0</v>
      </c>
      <c r="AL23" s="47"/>
      <c r="AM23" s="47"/>
      <c r="AN23" s="47"/>
      <c r="AO23" s="47"/>
      <c r="AP23" s="45"/>
      <c r="AQ23" s="49"/>
      <c r="BE23" s="37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9"/>
      <c r="BE24" s="37"/>
    </row>
    <row r="25" s="1" customForma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50" t="s">
        <v>36</v>
      </c>
      <c r="M25" s="50"/>
      <c r="N25" s="50"/>
      <c r="O25" s="50"/>
      <c r="P25" s="45"/>
      <c r="Q25" s="45"/>
      <c r="R25" s="45"/>
      <c r="S25" s="45"/>
      <c r="T25" s="45"/>
      <c r="U25" s="45"/>
      <c r="V25" s="45"/>
      <c r="W25" s="50" t="s">
        <v>37</v>
      </c>
      <c r="X25" s="50"/>
      <c r="Y25" s="50"/>
      <c r="Z25" s="50"/>
      <c r="AA25" s="50"/>
      <c r="AB25" s="50"/>
      <c r="AC25" s="50"/>
      <c r="AD25" s="50"/>
      <c r="AE25" s="50"/>
      <c r="AF25" s="45"/>
      <c r="AG25" s="45"/>
      <c r="AH25" s="45"/>
      <c r="AI25" s="45"/>
      <c r="AJ25" s="45"/>
      <c r="AK25" s="50" t="s">
        <v>38</v>
      </c>
      <c r="AL25" s="50"/>
      <c r="AM25" s="50"/>
      <c r="AN25" s="50"/>
      <c r="AO25" s="50"/>
      <c r="AP25" s="45"/>
      <c r="AQ25" s="49"/>
      <c r="BE25" s="37"/>
    </row>
    <row r="26" s="2" customFormat="1" ht="14.4" customHeight="1">
      <c r="B26" s="51"/>
      <c r="C26" s="52"/>
      <c r="D26" s="53" t="s">
        <v>39</v>
      </c>
      <c r="E26" s="52"/>
      <c r="F26" s="53" t="s">
        <v>40</v>
      </c>
      <c r="G26" s="52"/>
      <c r="H26" s="52"/>
      <c r="I26" s="52"/>
      <c r="J26" s="52"/>
      <c r="K26" s="52"/>
      <c r="L26" s="54">
        <v>0.20999999999999999</v>
      </c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5">
        <f>ROUND(AZ51,2)</f>
        <v>0</v>
      </c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5">
        <f>ROUND(AV51,2)</f>
        <v>0</v>
      </c>
      <c r="AL26" s="52"/>
      <c r="AM26" s="52"/>
      <c r="AN26" s="52"/>
      <c r="AO26" s="52"/>
      <c r="AP26" s="52"/>
      <c r="AQ26" s="56"/>
      <c r="BE26" s="37"/>
    </row>
    <row r="27" s="2" customFormat="1" ht="14.4" customHeight="1">
      <c r="B27" s="51"/>
      <c r="C27" s="52"/>
      <c r="D27" s="52"/>
      <c r="E27" s="52"/>
      <c r="F27" s="53" t="s">
        <v>41</v>
      </c>
      <c r="G27" s="52"/>
      <c r="H27" s="52"/>
      <c r="I27" s="52"/>
      <c r="J27" s="52"/>
      <c r="K27" s="52"/>
      <c r="L27" s="54">
        <v>0.14999999999999999</v>
      </c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5">
        <f>ROUND(BA51,2)</f>
        <v>0</v>
      </c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5">
        <f>ROUND(AW51,2)</f>
        <v>0</v>
      </c>
      <c r="AL27" s="52"/>
      <c r="AM27" s="52"/>
      <c r="AN27" s="52"/>
      <c r="AO27" s="52"/>
      <c r="AP27" s="52"/>
      <c r="AQ27" s="56"/>
      <c r="BE27" s="37"/>
    </row>
    <row r="28" hidden="1" s="2" customFormat="1" ht="14.4" customHeight="1">
      <c r="B28" s="51"/>
      <c r="C28" s="52"/>
      <c r="D28" s="52"/>
      <c r="E28" s="52"/>
      <c r="F28" s="53" t="s">
        <v>42</v>
      </c>
      <c r="G28" s="52"/>
      <c r="H28" s="52"/>
      <c r="I28" s="52"/>
      <c r="J28" s="52"/>
      <c r="K28" s="52"/>
      <c r="L28" s="54">
        <v>0.20999999999999999</v>
      </c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5">
        <f>ROUND(BB51,2)</f>
        <v>0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5">
        <v>0</v>
      </c>
      <c r="AL28" s="52"/>
      <c r="AM28" s="52"/>
      <c r="AN28" s="52"/>
      <c r="AO28" s="52"/>
      <c r="AP28" s="52"/>
      <c r="AQ28" s="56"/>
      <c r="BE28" s="37"/>
    </row>
    <row r="29" hidden="1" s="2" customFormat="1" ht="14.4" customHeight="1">
      <c r="B29" s="51"/>
      <c r="C29" s="52"/>
      <c r="D29" s="52"/>
      <c r="E29" s="52"/>
      <c r="F29" s="53" t="s">
        <v>43</v>
      </c>
      <c r="G29" s="52"/>
      <c r="H29" s="52"/>
      <c r="I29" s="52"/>
      <c r="J29" s="52"/>
      <c r="K29" s="52"/>
      <c r="L29" s="54">
        <v>0.14999999999999999</v>
      </c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5">
        <f>ROUND(BC51,2)</f>
        <v>0</v>
      </c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5">
        <v>0</v>
      </c>
      <c r="AL29" s="52"/>
      <c r="AM29" s="52"/>
      <c r="AN29" s="52"/>
      <c r="AO29" s="52"/>
      <c r="AP29" s="52"/>
      <c r="AQ29" s="56"/>
      <c r="BE29" s="37"/>
    </row>
    <row r="30" hidden="1" s="2" customFormat="1" ht="14.4" customHeight="1">
      <c r="B30" s="51"/>
      <c r="C30" s="52"/>
      <c r="D30" s="52"/>
      <c r="E30" s="52"/>
      <c r="F30" s="53" t="s">
        <v>44</v>
      </c>
      <c r="G30" s="52"/>
      <c r="H30" s="52"/>
      <c r="I30" s="52"/>
      <c r="J30" s="52"/>
      <c r="K30" s="52"/>
      <c r="L30" s="54">
        <v>0</v>
      </c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5">
        <f>ROUND(BD51,2)</f>
        <v>0</v>
      </c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5">
        <v>0</v>
      </c>
      <c r="AL30" s="52"/>
      <c r="AM30" s="52"/>
      <c r="AN30" s="52"/>
      <c r="AO30" s="52"/>
      <c r="AP30" s="52"/>
      <c r="AQ30" s="56"/>
      <c r="BE30" s="37"/>
    </row>
    <row r="31" s="1" customFormat="1" ht="6.96" customHeight="1"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9"/>
      <c r="BE31" s="37"/>
    </row>
    <row r="32" s="1" customFormat="1" ht="25.92" customHeight="1">
      <c r="B32" s="44"/>
      <c r="C32" s="57"/>
      <c r="D32" s="58" t="s">
        <v>45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60" t="s">
        <v>46</v>
      </c>
      <c r="U32" s="59"/>
      <c r="V32" s="59"/>
      <c r="W32" s="59"/>
      <c r="X32" s="61" t="s">
        <v>47</v>
      </c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62">
        <f>SUM(AK23:AK30)</f>
        <v>0</v>
      </c>
      <c r="AL32" s="59"/>
      <c r="AM32" s="59"/>
      <c r="AN32" s="59"/>
      <c r="AO32" s="63"/>
      <c r="AP32" s="57"/>
      <c r="AQ32" s="64"/>
      <c r="BE32" s="37"/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9"/>
    </row>
    <row r="34" s="1" customFormat="1" ht="6.96" customHeight="1"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7"/>
    </row>
    <row r="38" s="1" customFormat="1" ht="6.96" customHeight="1">
      <c r="B38" s="68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44"/>
    </row>
    <row r="39" s="1" customFormat="1" ht="36.96" customHeight="1">
      <c r="B39" s="44"/>
      <c r="C39" s="70" t="s">
        <v>48</v>
      </c>
      <c r="AR39" s="44"/>
    </row>
    <row r="40" s="1" customFormat="1" ht="6.96" customHeight="1">
      <c r="B40" s="44"/>
      <c r="AR40" s="44"/>
    </row>
    <row r="41" s="3" customFormat="1" ht="14.4" customHeight="1">
      <c r="B41" s="71"/>
      <c r="C41" s="72" t="s">
        <v>16</v>
      </c>
      <c r="L41" s="3" t="str">
        <f>K5</f>
        <v>201728_5</v>
      </c>
      <c r="AR41" s="71"/>
    </row>
    <row r="42" s="4" customFormat="1" ht="36.96" customHeight="1">
      <c r="B42" s="73"/>
      <c r="C42" s="74" t="s">
        <v>19</v>
      </c>
      <c r="L42" s="75" t="str">
        <f>K6</f>
        <v>Propustek Sokoleč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3"/>
    </row>
    <row r="43" s="1" customFormat="1" ht="6.96" customHeight="1">
      <c r="B43" s="44"/>
      <c r="AR43" s="44"/>
    </row>
    <row r="44" s="1" customFormat="1">
      <c r="B44" s="44"/>
      <c r="C44" s="72" t="s">
        <v>23</v>
      </c>
      <c r="L44" s="76" t="str">
        <f>IF(K8="","",K8)</f>
        <v xml:space="preserve"> </v>
      </c>
      <c r="AI44" s="72" t="s">
        <v>25</v>
      </c>
      <c r="AM44" s="77" t="str">
        <f>IF(AN8= "","",AN8)</f>
        <v>26. 3. 2018</v>
      </c>
      <c r="AN44" s="77"/>
      <c r="AR44" s="44"/>
    </row>
    <row r="45" s="1" customFormat="1" ht="6.96" customHeight="1">
      <c r="B45" s="44"/>
      <c r="AR45" s="44"/>
    </row>
    <row r="46" s="1" customFormat="1">
      <c r="B46" s="44"/>
      <c r="C46" s="72" t="s">
        <v>27</v>
      </c>
      <c r="L46" s="3" t="str">
        <f>IF(E11= "","",E11)</f>
        <v xml:space="preserve"> </v>
      </c>
      <c r="AI46" s="72" t="s">
        <v>32</v>
      </c>
      <c r="AM46" s="3" t="str">
        <f>IF(E17="","",E17)</f>
        <v xml:space="preserve"> </v>
      </c>
      <c r="AN46" s="3"/>
      <c r="AO46" s="3"/>
      <c r="AP46" s="3"/>
      <c r="AR46" s="44"/>
      <c r="AS46" s="78" t="s">
        <v>49</v>
      </c>
      <c r="AT46" s="79"/>
      <c r="AU46" s="80"/>
      <c r="AV46" s="80"/>
      <c r="AW46" s="80"/>
      <c r="AX46" s="80"/>
      <c r="AY46" s="80"/>
      <c r="AZ46" s="80"/>
      <c r="BA46" s="80"/>
      <c r="BB46" s="80"/>
      <c r="BC46" s="80"/>
      <c r="BD46" s="81"/>
    </row>
    <row r="47" s="1" customFormat="1">
      <c r="B47" s="44"/>
      <c r="C47" s="72" t="s">
        <v>30</v>
      </c>
      <c r="L47" s="3" t="str">
        <f>IF(E14= "Vyplň údaj","",E14)</f>
        <v/>
      </c>
      <c r="AR47" s="44"/>
      <c r="AS47" s="82"/>
      <c r="AT47" s="53"/>
      <c r="AU47" s="45"/>
      <c r="AV47" s="45"/>
      <c r="AW47" s="45"/>
      <c r="AX47" s="45"/>
      <c r="AY47" s="45"/>
      <c r="AZ47" s="45"/>
      <c r="BA47" s="45"/>
      <c r="BB47" s="45"/>
      <c r="BC47" s="45"/>
      <c r="BD47" s="83"/>
    </row>
    <row r="48" s="1" customFormat="1" ht="10.8" customHeight="1">
      <c r="B48" s="44"/>
      <c r="AR48" s="44"/>
      <c r="AS48" s="82"/>
      <c r="AT48" s="53"/>
      <c r="AU48" s="45"/>
      <c r="AV48" s="45"/>
      <c r="AW48" s="45"/>
      <c r="AX48" s="45"/>
      <c r="AY48" s="45"/>
      <c r="AZ48" s="45"/>
      <c r="BA48" s="45"/>
      <c r="BB48" s="45"/>
      <c r="BC48" s="45"/>
      <c r="BD48" s="83"/>
    </row>
    <row r="49" s="1" customFormat="1" ht="29.28" customHeight="1">
      <c r="B49" s="44"/>
      <c r="C49" s="84" t="s">
        <v>50</v>
      </c>
      <c r="D49" s="85"/>
      <c r="E49" s="85"/>
      <c r="F49" s="85"/>
      <c r="G49" s="85"/>
      <c r="H49" s="86"/>
      <c r="I49" s="87" t="s">
        <v>51</v>
      </c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8" t="s">
        <v>52</v>
      </c>
      <c r="AH49" s="85"/>
      <c r="AI49" s="85"/>
      <c r="AJ49" s="85"/>
      <c r="AK49" s="85"/>
      <c r="AL49" s="85"/>
      <c r="AM49" s="85"/>
      <c r="AN49" s="87" t="s">
        <v>53</v>
      </c>
      <c r="AO49" s="85"/>
      <c r="AP49" s="85"/>
      <c r="AQ49" s="89" t="s">
        <v>54</v>
      </c>
      <c r="AR49" s="44"/>
      <c r="AS49" s="90" t="s">
        <v>55</v>
      </c>
      <c r="AT49" s="91" t="s">
        <v>56</v>
      </c>
      <c r="AU49" s="91" t="s">
        <v>57</v>
      </c>
      <c r="AV49" s="91" t="s">
        <v>58</v>
      </c>
      <c r="AW49" s="91" t="s">
        <v>59</v>
      </c>
      <c r="AX49" s="91" t="s">
        <v>60</v>
      </c>
      <c r="AY49" s="91" t="s">
        <v>61</v>
      </c>
      <c r="AZ49" s="91" t="s">
        <v>62</v>
      </c>
      <c r="BA49" s="91" t="s">
        <v>63</v>
      </c>
      <c r="BB49" s="91" t="s">
        <v>64</v>
      </c>
      <c r="BC49" s="91" t="s">
        <v>65</v>
      </c>
      <c r="BD49" s="92" t="s">
        <v>66</v>
      </c>
    </row>
    <row r="50" s="1" customFormat="1" ht="10.8" customHeight="1">
      <c r="B50" s="44"/>
      <c r="AR50" s="44"/>
      <c r="AS50" s="93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1"/>
    </row>
    <row r="51" s="4" customFormat="1" ht="32.4" customHeight="1">
      <c r="B51" s="73"/>
      <c r="C51" s="94" t="s">
        <v>67</v>
      </c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6">
        <f>ROUND(SUM(AG52:AG53),2)</f>
        <v>0</v>
      </c>
      <c r="AH51" s="96"/>
      <c r="AI51" s="96"/>
      <c r="AJ51" s="96"/>
      <c r="AK51" s="96"/>
      <c r="AL51" s="96"/>
      <c r="AM51" s="96"/>
      <c r="AN51" s="97">
        <f>SUM(AG51,AT51)</f>
        <v>0</v>
      </c>
      <c r="AO51" s="97"/>
      <c r="AP51" s="97"/>
      <c r="AQ51" s="98" t="s">
        <v>5</v>
      </c>
      <c r="AR51" s="73"/>
      <c r="AS51" s="99">
        <f>ROUND(SUM(AS52:AS53),2)</f>
        <v>0</v>
      </c>
      <c r="AT51" s="100">
        <f>ROUND(SUM(AV51:AW51),2)</f>
        <v>0</v>
      </c>
      <c r="AU51" s="101">
        <f>ROUND(SUM(AU52:AU53),5)</f>
        <v>0</v>
      </c>
      <c r="AV51" s="100">
        <f>ROUND(AZ51*L26,2)</f>
        <v>0</v>
      </c>
      <c r="AW51" s="100">
        <f>ROUND(BA51*L27,2)</f>
        <v>0</v>
      </c>
      <c r="AX51" s="100">
        <f>ROUND(BB51*L26,2)</f>
        <v>0</v>
      </c>
      <c r="AY51" s="100">
        <f>ROUND(BC51*L27,2)</f>
        <v>0</v>
      </c>
      <c r="AZ51" s="100">
        <f>ROUND(SUM(AZ52:AZ53),2)</f>
        <v>0</v>
      </c>
      <c r="BA51" s="100">
        <f>ROUND(SUM(BA52:BA53),2)</f>
        <v>0</v>
      </c>
      <c r="BB51" s="100">
        <f>ROUND(SUM(BB52:BB53),2)</f>
        <v>0</v>
      </c>
      <c r="BC51" s="100">
        <f>ROUND(SUM(BC52:BC53),2)</f>
        <v>0</v>
      </c>
      <c r="BD51" s="102">
        <f>ROUND(SUM(BD52:BD53),2)</f>
        <v>0</v>
      </c>
      <c r="BS51" s="74" t="s">
        <v>68</v>
      </c>
      <c r="BT51" s="74" t="s">
        <v>69</v>
      </c>
      <c r="BU51" s="103" t="s">
        <v>70</v>
      </c>
      <c r="BV51" s="74" t="s">
        <v>71</v>
      </c>
      <c r="BW51" s="74" t="s">
        <v>7</v>
      </c>
      <c r="BX51" s="74" t="s">
        <v>72</v>
      </c>
      <c r="CL51" s="74" t="s">
        <v>5</v>
      </c>
    </row>
    <row r="52" s="5" customFormat="1" ht="16.5" customHeight="1">
      <c r="A52" s="104" t="s">
        <v>73</v>
      </c>
      <c r="B52" s="105"/>
      <c r="C52" s="106"/>
      <c r="D52" s="107" t="s">
        <v>74</v>
      </c>
      <c r="E52" s="107"/>
      <c r="F52" s="107"/>
      <c r="G52" s="107"/>
      <c r="H52" s="107"/>
      <c r="I52" s="108"/>
      <c r="J52" s="107" t="s">
        <v>20</v>
      </c>
      <c r="K52" s="107"/>
      <c r="L52" s="107"/>
      <c r="M52" s="107"/>
      <c r="N52" s="107"/>
      <c r="O52" s="107"/>
      <c r="P52" s="107"/>
      <c r="Q52" s="107"/>
      <c r="R52" s="107"/>
      <c r="S52" s="107"/>
      <c r="T52" s="107"/>
      <c r="U52" s="107"/>
      <c r="V52" s="107"/>
      <c r="W52" s="107"/>
      <c r="X52" s="107"/>
      <c r="Y52" s="107"/>
      <c r="Z52" s="107"/>
      <c r="AA52" s="107"/>
      <c r="AB52" s="107"/>
      <c r="AC52" s="107"/>
      <c r="AD52" s="107"/>
      <c r="AE52" s="107"/>
      <c r="AF52" s="107"/>
      <c r="AG52" s="109">
        <f>'01 - Propustek Sokoleč'!J27</f>
        <v>0</v>
      </c>
      <c r="AH52" s="108"/>
      <c r="AI52" s="108"/>
      <c r="AJ52" s="108"/>
      <c r="AK52" s="108"/>
      <c r="AL52" s="108"/>
      <c r="AM52" s="108"/>
      <c r="AN52" s="109">
        <f>SUM(AG52,AT52)</f>
        <v>0</v>
      </c>
      <c r="AO52" s="108"/>
      <c r="AP52" s="108"/>
      <c r="AQ52" s="110" t="s">
        <v>75</v>
      </c>
      <c r="AR52" s="105"/>
      <c r="AS52" s="111">
        <v>0</v>
      </c>
      <c r="AT52" s="112">
        <f>ROUND(SUM(AV52:AW52),2)</f>
        <v>0</v>
      </c>
      <c r="AU52" s="113">
        <f>'01 - Propustek Sokoleč'!P84</f>
        <v>0</v>
      </c>
      <c r="AV52" s="112">
        <f>'01 - Propustek Sokoleč'!J30</f>
        <v>0</v>
      </c>
      <c r="AW52" s="112">
        <f>'01 - Propustek Sokoleč'!J31</f>
        <v>0</v>
      </c>
      <c r="AX52" s="112">
        <f>'01 - Propustek Sokoleč'!J32</f>
        <v>0</v>
      </c>
      <c r="AY52" s="112">
        <f>'01 - Propustek Sokoleč'!J33</f>
        <v>0</v>
      </c>
      <c r="AZ52" s="112">
        <f>'01 - Propustek Sokoleč'!F30</f>
        <v>0</v>
      </c>
      <c r="BA52" s="112">
        <f>'01 - Propustek Sokoleč'!F31</f>
        <v>0</v>
      </c>
      <c r="BB52" s="112">
        <f>'01 - Propustek Sokoleč'!F32</f>
        <v>0</v>
      </c>
      <c r="BC52" s="112">
        <f>'01 - Propustek Sokoleč'!F33</f>
        <v>0</v>
      </c>
      <c r="BD52" s="114">
        <f>'01 - Propustek Sokoleč'!F34</f>
        <v>0</v>
      </c>
      <c r="BT52" s="115" t="s">
        <v>76</v>
      </c>
      <c r="BV52" s="115" t="s">
        <v>71</v>
      </c>
      <c r="BW52" s="115" t="s">
        <v>77</v>
      </c>
      <c r="BX52" s="115" t="s">
        <v>7</v>
      </c>
      <c r="CL52" s="115" t="s">
        <v>5</v>
      </c>
      <c r="CM52" s="115" t="s">
        <v>78</v>
      </c>
    </row>
    <row r="53" s="5" customFormat="1" ht="16.5" customHeight="1">
      <c r="A53" s="104" t="s">
        <v>73</v>
      </c>
      <c r="B53" s="105"/>
      <c r="C53" s="106"/>
      <c r="D53" s="107" t="s">
        <v>79</v>
      </c>
      <c r="E53" s="107"/>
      <c r="F53" s="107"/>
      <c r="G53" s="107"/>
      <c r="H53" s="107"/>
      <c r="I53" s="108"/>
      <c r="J53" s="107" t="s">
        <v>80</v>
      </c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  <c r="V53" s="107"/>
      <c r="W53" s="107"/>
      <c r="X53" s="107"/>
      <c r="Y53" s="107"/>
      <c r="Z53" s="107"/>
      <c r="AA53" s="107"/>
      <c r="AB53" s="107"/>
      <c r="AC53" s="107"/>
      <c r="AD53" s="107"/>
      <c r="AE53" s="107"/>
      <c r="AF53" s="107"/>
      <c r="AG53" s="109">
        <f>'00 - Vedlejší rozpočtové ...'!J27</f>
        <v>0</v>
      </c>
      <c r="AH53" s="108"/>
      <c r="AI53" s="108"/>
      <c r="AJ53" s="108"/>
      <c r="AK53" s="108"/>
      <c r="AL53" s="108"/>
      <c r="AM53" s="108"/>
      <c r="AN53" s="109">
        <f>SUM(AG53,AT53)</f>
        <v>0</v>
      </c>
      <c r="AO53" s="108"/>
      <c r="AP53" s="108"/>
      <c r="AQ53" s="110" t="s">
        <v>75</v>
      </c>
      <c r="AR53" s="105"/>
      <c r="AS53" s="116">
        <v>0</v>
      </c>
      <c r="AT53" s="117">
        <f>ROUND(SUM(AV53:AW53),2)</f>
        <v>0</v>
      </c>
      <c r="AU53" s="118">
        <f>'00 - Vedlejší rozpočtové ...'!P77</f>
        <v>0</v>
      </c>
      <c r="AV53" s="117">
        <f>'00 - Vedlejší rozpočtové ...'!J30</f>
        <v>0</v>
      </c>
      <c r="AW53" s="117">
        <f>'00 - Vedlejší rozpočtové ...'!J31</f>
        <v>0</v>
      </c>
      <c r="AX53" s="117">
        <f>'00 - Vedlejší rozpočtové ...'!J32</f>
        <v>0</v>
      </c>
      <c r="AY53" s="117">
        <f>'00 - Vedlejší rozpočtové ...'!J33</f>
        <v>0</v>
      </c>
      <c r="AZ53" s="117">
        <f>'00 - Vedlejší rozpočtové ...'!F30</f>
        <v>0</v>
      </c>
      <c r="BA53" s="117">
        <f>'00 - Vedlejší rozpočtové ...'!F31</f>
        <v>0</v>
      </c>
      <c r="BB53" s="117">
        <f>'00 - Vedlejší rozpočtové ...'!F32</f>
        <v>0</v>
      </c>
      <c r="BC53" s="117">
        <f>'00 - Vedlejší rozpočtové ...'!F33</f>
        <v>0</v>
      </c>
      <c r="BD53" s="119">
        <f>'00 - Vedlejší rozpočtové ...'!F34</f>
        <v>0</v>
      </c>
      <c r="BT53" s="115" t="s">
        <v>76</v>
      </c>
      <c r="BV53" s="115" t="s">
        <v>71</v>
      </c>
      <c r="BW53" s="115" t="s">
        <v>81</v>
      </c>
      <c r="BX53" s="115" t="s">
        <v>7</v>
      </c>
      <c r="CL53" s="115" t="s">
        <v>5</v>
      </c>
      <c r="CM53" s="115" t="s">
        <v>78</v>
      </c>
    </row>
    <row r="54" s="1" customFormat="1" ht="30" customHeight="1">
      <c r="B54" s="44"/>
      <c r="AR54" s="44"/>
    </row>
    <row r="55" s="1" customFormat="1" ht="6.96" customHeight="1">
      <c r="B55" s="65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44"/>
    </row>
  </sheetData>
  <mergeCells count="45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01 - Propustek Sokoleč'!C2" display="/"/>
    <hyperlink ref="A53" location="'00 - Vedlejší rozpočtové 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21"/>
      <c r="C1" s="121"/>
      <c r="D1" s="122" t="s">
        <v>1</v>
      </c>
      <c r="E1" s="121"/>
      <c r="F1" s="123" t="s">
        <v>82</v>
      </c>
      <c r="G1" s="123" t="s">
        <v>83</v>
      </c>
      <c r="H1" s="123"/>
      <c r="I1" s="124"/>
      <c r="J1" s="123" t="s">
        <v>84</v>
      </c>
      <c r="K1" s="122" t="s">
        <v>85</v>
      </c>
      <c r="L1" s="123" t="s">
        <v>86</v>
      </c>
      <c r="M1" s="123"/>
      <c r="N1" s="123"/>
      <c r="O1" s="123"/>
      <c r="P1" s="123"/>
      <c r="Q1" s="123"/>
      <c r="R1" s="123"/>
      <c r="S1" s="123"/>
      <c r="T1" s="123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 s="21" t="s">
        <v>8</v>
      </c>
      <c r="AT2" s="22" t="s">
        <v>77</v>
      </c>
    </row>
    <row r="3" ht="6.96" customHeight="1">
      <c r="B3" s="23"/>
      <c r="C3" s="24"/>
      <c r="D3" s="24"/>
      <c r="E3" s="24"/>
      <c r="F3" s="24"/>
      <c r="G3" s="24"/>
      <c r="H3" s="24"/>
      <c r="I3" s="125"/>
      <c r="J3" s="24"/>
      <c r="K3" s="25"/>
      <c r="AT3" s="22" t="s">
        <v>78</v>
      </c>
    </row>
    <row r="4" ht="36.96" customHeight="1">
      <c r="B4" s="26"/>
      <c r="C4" s="27"/>
      <c r="D4" s="28" t="s">
        <v>87</v>
      </c>
      <c r="E4" s="27"/>
      <c r="F4" s="27"/>
      <c r="G4" s="27"/>
      <c r="H4" s="27"/>
      <c r="I4" s="126"/>
      <c r="J4" s="27"/>
      <c r="K4" s="29"/>
      <c r="M4" s="30" t="s">
        <v>13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26"/>
      <c r="J5" s="27"/>
      <c r="K5" s="29"/>
    </row>
    <row r="6">
      <c r="B6" s="26"/>
      <c r="C6" s="27"/>
      <c r="D6" s="38" t="s">
        <v>19</v>
      </c>
      <c r="E6" s="27"/>
      <c r="F6" s="27"/>
      <c r="G6" s="27"/>
      <c r="H6" s="27"/>
      <c r="I6" s="126"/>
      <c r="J6" s="27"/>
      <c r="K6" s="29"/>
    </row>
    <row r="7" ht="16.5" customHeight="1">
      <c r="B7" s="26"/>
      <c r="C7" s="27"/>
      <c r="D7" s="27"/>
      <c r="E7" s="127" t="str">
        <f>'Rekapitulace stavby'!K6</f>
        <v>Propustek Sokoleč</v>
      </c>
      <c r="F7" s="38"/>
      <c r="G7" s="38"/>
      <c r="H7" s="38"/>
      <c r="I7" s="126"/>
      <c r="J7" s="27"/>
      <c r="K7" s="29"/>
    </row>
    <row r="8" s="1" customFormat="1">
      <c r="B8" s="44"/>
      <c r="C8" s="45"/>
      <c r="D8" s="38" t="s">
        <v>88</v>
      </c>
      <c r="E8" s="45"/>
      <c r="F8" s="45"/>
      <c r="G8" s="45"/>
      <c r="H8" s="45"/>
      <c r="I8" s="128"/>
      <c r="J8" s="45"/>
      <c r="K8" s="49"/>
    </row>
    <row r="9" s="1" customFormat="1" ht="36.96" customHeight="1">
      <c r="B9" s="44"/>
      <c r="C9" s="45"/>
      <c r="D9" s="45"/>
      <c r="E9" s="129" t="s">
        <v>89</v>
      </c>
      <c r="F9" s="45"/>
      <c r="G9" s="45"/>
      <c r="H9" s="45"/>
      <c r="I9" s="128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28"/>
      <c r="J10" s="45"/>
      <c r="K10" s="49"/>
    </row>
    <row r="11" s="1" customFormat="1" ht="14.4" customHeight="1">
      <c r="B11" s="44"/>
      <c r="C11" s="45"/>
      <c r="D11" s="38" t="s">
        <v>21</v>
      </c>
      <c r="E11" s="45"/>
      <c r="F11" s="33" t="s">
        <v>5</v>
      </c>
      <c r="G11" s="45"/>
      <c r="H11" s="45"/>
      <c r="I11" s="130" t="s">
        <v>22</v>
      </c>
      <c r="J11" s="33" t="s">
        <v>5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30" t="s">
        <v>25</v>
      </c>
      <c r="J12" s="131" t="str">
        <f>'Rekapitulace stavby'!AN8</f>
        <v>26. 3. 2018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28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30" t="s">
        <v>28</v>
      </c>
      <c r="J14" s="33" t="str">
        <f>IF('Rekapitulace stavby'!AN10="","",'Rekapitulace stavby'!AN10)</f>
        <v/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 xml:space="preserve"> </v>
      </c>
      <c r="F15" s="45"/>
      <c r="G15" s="45"/>
      <c r="H15" s="45"/>
      <c r="I15" s="130" t="s">
        <v>29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28"/>
      <c r="J16" s="45"/>
      <c r="K16" s="49"/>
    </row>
    <row r="17" s="1" customFormat="1" ht="14.4" customHeight="1">
      <c r="B17" s="44"/>
      <c r="C17" s="45"/>
      <c r="D17" s="38" t="s">
        <v>30</v>
      </c>
      <c r="E17" s="45"/>
      <c r="F17" s="45"/>
      <c r="G17" s="45"/>
      <c r="H17" s="45"/>
      <c r="I17" s="130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30" t="s">
        <v>29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28"/>
      <c r="J19" s="45"/>
      <c r="K19" s="49"/>
    </row>
    <row r="20" s="1" customFormat="1" ht="14.4" customHeight="1">
      <c r="B20" s="44"/>
      <c r="C20" s="45"/>
      <c r="D20" s="38" t="s">
        <v>32</v>
      </c>
      <c r="E20" s="45"/>
      <c r="F20" s="45"/>
      <c r="G20" s="45"/>
      <c r="H20" s="45"/>
      <c r="I20" s="130" t="s">
        <v>28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30" t="s">
        <v>29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28"/>
      <c r="J22" s="45"/>
      <c r="K22" s="49"/>
    </row>
    <row r="23" s="1" customFormat="1" ht="14.4" customHeight="1">
      <c r="B23" s="44"/>
      <c r="C23" s="45"/>
      <c r="D23" s="38" t="s">
        <v>34</v>
      </c>
      <c r="E23" s="45"/>
      <c r="F23" s="45"/>
      <c r="G23" s="45"/>
      <c r="H23" s="45"/>
      <c r="I23" s="128"/>
      <c r="J23" s="45"/>
      <c r="K23" s="49"/>
    </row>
    <row r="24" s="6" customFormat="1" ht="16.5" customHeight="1">
      <c r="B24" s="132"/>
      <c r="C24" s="133"/>
      <c r="D24" s="133"/>
      <c r="E24" s="42" t="s">
        <v>5</v>
      </c>
      <c r="F24" s="42"/>
      <c r="G24" s="42"/>
      <c r="H24" s="42"/>
      <c r="I24" s="134"/>
      <c r="J24" s="133"/>
      <c r="K24" s="135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28"/>
      <c r="J25" s="45"/>
      <c r="K25" s="49"/>
    </row>
    <row r="26" s="1" customFormat="1" ht="6.96" customHeight="1">
      <c r="B26" s="44"/>
      <c r="C26" s="45"/>
      <c r="D26" s="80"/>
      <c r="E26" s="80"/>
      <c r="F26" s="80"/>
      <c r="G26" s="80"/>
      <c r="H26" s="80"/>
      <c r="I26" s="136"/>
      <c r="J26" s="80"/>
      <c r="K26" s="137"/>
    </row>
    <row r="27" s="1" customFormat="1" ht="25.44" customHeight="1">
      <c r="B27" s="44"/>
      <c r="C27" s="45"/>
      <c r="D27" s="138" t="s">
        <v>35</v>
      </c>
      <c r="E27" s="45"/>
      <c r="F27" s="45"/>
      <c r="G27" s="45"/>
      <c r="H27" s="45"/>
      <c r="I27" s="128"/>
      <c r="J27" s="139">
        <f>ROUND(J84,2)</f>
        <v>0</v>
      </c>
      <c r="K27" s="49"/>
    </row>
    <row r="28" s="1" customFormat="1" ht="6.96" customHeight="1">
      <c r="B28" s="44"/>
      <c r="C28" s="45"/>
      <c r="D28" s="80"/>
      <c r="E28" s="80"/>
      <c r="F28" s="80"/>
      <c r="G28" s="80"/>
      <c r="H28" s="80"/>
      <c r="I28" s="136"/>
      <c r="J28" s="80"/>
      <c r="K28" s="137"/>
    </row>
    <row r="29" s="1" customFormat="1" ht="14.4" customHeight="1">
      <c r="B29" s="44"/>
      <c r="C29" s="45"/>
      <c r="D29" s="45"/>
      <c r="E29" s="45"/>
      <c r="F29" s="50" t="s">
        <v>37</v>
      </c>
      <c r="G29" s="45"/>
      <c r="H29" s="45"/>
      <c r="I29" s="140" t="s">
        <v>36</v>
      </c>
      <c r="J29" s="50" t="s">
        <v>38</v>
      </c>
      <c r="K29" s="49"/>
    </row>
    <row r="30" s="1" customFormat="1" ht="14.4" customHeight="1">
      <c r="B30" s="44"/>
      <c r="C30" s="45"/>
      <c r="D30" s="53" t="s">
        <v>39</v>
      </c>
      <c r="E30" s="53" t="s">
        <v>40</v>
      </c>
      <c r="F30" s="141">
        <f>ROUND(SUM(BE84:BE228), 2)</f>
        <v>0</v>
      </c>
      <c r="G30" s="45"/>
      <c r="H30" s="45"/>
      <c r="I30" s="142">
        <v>0.20999999999999999</v>
      </c>
      <c r="J30" s="141">
        <f>ROUND(ROUND((SUM(BE84:BE228)), 2)*I30, 2)</f>
        <v>0</v>
      </c>
      <c r="K30" s="49"/>
    </row>
    <row r="31" s="1" customFormat="1" ht="14.4" customHeight="1">
      <c r="B31" s="44"/>
      <c r="C31" s="45"/>
      <c r="D31" s="45"/>
      <c r="E31" s="53" t="s">
        <v>41</v>
      </c>
      <c r="F31" s="141">
        <f>ROUND(SUM(BF84:BF228), 2)</f>
        <v>0</v>
      </c>
      <c r="G31" s="45"/>
      <c r="H31" s="45"/>
      <c r="I31" s="142">
        <v>0.14999999999999999</v>
      </c>
      <c r="J31" s="141">
        <f>ROUND(ROUND((SUM(BF84:BF228)),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42</v>
      </c>
      <c r="F32" s="141">
        <f>ROUND(SUM(BG84:BG228), 2)</f>
        <v>0</v>
      </c>
      <c r="G32" s="45"/>
      <c r="H32" s="45"/>
      <c r="I32" s="142">
        <v>0.20999999999999999</v>
      </c>
      <c r="J32" s="141">
        <v>0</v>
      </c>
      <c r="K32" s="49"/>
    </row>
    <row r="33" hidden="1" s="1" customFormat="1" ht="14.4" customHeight="1">
      <c r="B33" s="44"/>
      <c r="C33" s="45"/>
      <c r="D33" s="45"/>
      <c r="E33" s="53" t="s">
        <v>43</v>
      </c>
      <c r="F33" s="141">
        <f>ROUND(SUM(BH84:BH228), 2)</f>
        <v>0</v>
      </c>
      <c r="G33" s="45"/>
      <c r="H33" s="45"/>
      <c r="I33" s="142">
        <v>0.14999999999999999</v>
      </c>
      <c r="J33" s="141">
        <v>0</v>
      </c>
      <c r="K33" s="49"/>
    </row>
    <row r="34" hidden="1" s="1" customFormat="1" ht="14.4" customHeight="1">
      <c r="B34" s="44"/>
      <c r="C34" s="45"/>
      <c r="D34" s="45"/>
      <c r="E34" s="53" t="s">
        <v>44</v>
      </c>
      <c r="F34" s="141">
        <f>ROUND(SUM(BI84:BI228), 2)</f>
        <v>0</v>
      </c>
      <c r="G34" s="45"/>
      <c r="H34" s="45"/>
      <c r="I34" s="142">
        <v>0</v>
      </c>
      <c r="J34" s="141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28"/>
      <c r="J35" s="45"/>
      <c r="K35" s="49"/>
    </row>
    <row r="36" s="1" customFormat="1" ht="25.44" customHeight="1">
      <c r="B36" s="44"/>
      <c r="C36" s="143"/>
      <c r="D36" s="144" t="s">
        <v>45</v>
      </c>
      <c r="E36" s="86"/>
      <c r="F36" s="86"/>
      <c r="G36" s="145" t="s">
        <v>46</v>
      </c>
      <c r="H36" s="146" t="s">
        <v>47</v>
      </c>
      <c r="I36" s="147"/>
      <c r="J36" s="148">
        <f>SUM(J27:J34)</f>
        <v>0</v>
      </c>
      <c r="K36" s="149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50"/>
      <c r="J37" s="66"/>
      <c r="K37" s="67"/>
    </row>
    <row r="41" s="1" customFormat="1" ht="6.96" customHeight="1">
      <c r="B41" s="68"/>
      <c r="C41" s="69"/>
      <c r="D41" s="69"/>
      <c r="E41" s="69"/>
      <c r="F41" s="69"/>
      <c r="G41" s="69"/>
      <c r="H41" s="69"/>
      <c r="I41" s="151"/>
      <c r="J41" s="69"/>
      <c r="K41" s="152"/>
    </row>
    <row r="42" s="1" customFormat="1" ht="36.96" customHeight="1">
      <c r="B42" s="44"/>
      <c r="C42" s="28" t="s">
        <v>90</v>
      </c>
      <c r="D42" s="45"/>
      <c r="E42" s="45"/>
      <c r="F42" s="45"/>
      <c r="G42" s="45"/>
      <c r="H42" s="45"/>
      <c r="I42" s="128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28"/>
      <c r="J43" s="45"/>
      <c r="K43" s="49"/>
    </row>
    <row r="44" s="1" customFormat="1" ht="14.4" customHeight="1">
      <c r="B44" s="44"/>
      <c r="C44" s="38" t="s">
        <v>19</v>
      </c>
      <c r="D44" s="45"/>
      <c r="E44" s="45"/>
      <c r="F44" s="45"/>
      <c r="G44" s="45"/>
      <c r="H44" s="45"/>
      <c r="I44" s="128"/>
      <c r="J44" s="45"/>
      <c r="K44" s="49"/>
    </row>
    <row r="45" s="1" customFormat="1" ht="16.5" customHeight="1">
      <c r="B45" s="44"/>
      <c r="C45" s="45"/>
      <c r="D45" s="45"/>
      <c r="E45" s="127" t="str">
        <f>E7</f>
        <v>Propustek Sokoleč</v>
      </c>
      <c r="F45" s="38"/>
      <c r="G45" s="38"/>
      <c r="H45" s="38"/>
      <c r="I45" s="128"/>
      <c r="J45" s="45"/>
      <c r="K45" s="49"/>
    </row>
    <row r="46" s="1" customFormat="1" ht="14.4" customHeight="1">
      <c r="B46" s="44"/>
      <c r="C46" s="38" t="s">
        <v>88</v>
      </c>
      <c r="D46" s="45"/>
      <c r="E46" s="45"/>
      <c r="F46" s="45"/>
      <c r="G46" s="45"/>
      <c r="H46" s="45"/>
      <c r="I46" s="128"/>
      <c r="J46" s="45"/>
      <c r="K46" s="49"/>
    </row>
    <row r="47" s="1" customFormat="1" ht="17.25" customHeight="1">
      <c r="B47" s="44"/>
      <c r="C47" s="45"/>
      <c r="D47" s="45"/>
      <c r="E47" s="129" t="str">
        <f>E9</f>
        <v>01 - Propustek Sokoleč</v>
      </c>
      <c r="F47" s="45"/>
      <c r="G47" s="45"/>
      <c r="H47" s="45"/>
      <c r="I47" s="128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28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 xml:space="preserve"> </v>
      </c>
      <c r="G49" s="45"/>
      <c r="H49" s="45"/>
      <c r="I49" s="130" t="s">
        <v>25</v>
      </c>
      <c r="J49" s="131" t="str">
        <f>IF(J12="","",J12)</f>
        <v>26. 3. 2018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28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 xml:space="preserve"> </v>
      </c>
      <c r="G51" s="45"/>
      <c r="H51" s="45"/>
      <c r="I51" s="130" t="s">
        <v>32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30</v>
      </c>
      <c r="D52" s="45"/>
      <c r="E52" s="45"/>
      <c r="F52" s="33" t="str">
        <f>IF(E18="","",E18)</f>
        <v/>
      </c>
      <c r="G52" s="45"/>
      <c r="H52" s="45"/>
      <c r="I52" s="128"/>
      <c r="J52" s="153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28"/>
      <c r="J53" s="45"/>
      <c r="K53" s="49"/>
    </row>
    <row r="54" s="1" customFormat="1" ht="29.28" customHeight="1">
      <c r="B54" s="44"/>
      <c r="C54" s="154" t="s">
        <v>91</v>
      </c>
      <c r="D54" s="143"/>
      <c r="E54" s="143"/>
      <c r="F54" s="143"/>
      <c r="G54" s="143"/>
      <c r="H54" s="143"/>
      <c r="I54" s="155"/>
      <c r="J54" s="156" t="s">
        <v>92</v>
      </c>
      <c r="K54" s="157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28"/>
      <c r="J55" s="45"/>
      <c r="K55" s="49"/>
    </row>
    <row r="56" s="1" customFormat="1" ht="29.28" customHeight="1">
      <c r="B56" s="44"/>
      <c r="C56" s="158" t="s">
        <v>93</v>
      </c>
      <c r="D56" s="45"/>
      <c r="E56" s="45"/>
      <c r="F56" s="45"/>
      <c r="G56" s="45"/>
      <c r="H56" s="45"/>
      <c r="I56" s="128"/>
      <c r="J56" s="139">
        <f>J84</f>
        <v>0</v>
      </c>
      <c r="K56" s="49"/>
      <c r="AU56" s="22" t="s">
        <v>94</v>
      </c>
    </row>
    <row r="57" s="7" customFormat="1" ht="24.96" customHeight="1">
      <c r="B57" s="159"/>
      <c r="C57" s="160"/>
      <c r="D57" s="161" t="s">
        <v>95</v>
      </c>
      <c r="E57" s="162"/>
      <c r="F57" s="162"/>
      <c r="G57" s="162"/>
      <c r="H57" s="162"/>
      <c r="I57" s="163"/>
      <c r="J57" s="164">
        <f>J85</f>
        <v>0</v>
      </c>
      <c r="K57" s="165"/>
    </row>
    <row r="58" s="8" customFormat="1" ht="19.92" customHeight="1">
      <c r="B58" s="166"/>
      <c r="C58" s="167"/>
      <c r="D58" s="168" t="s">
        <v>96</v>
      </c>
      <c r="E58" s="169"/>
      <c r="F58" s="169"/>
      <c r="G58" s="169"/>
      <c r="H58" s="169"/>
      <c r="I58" s="170"/>
      <c r="J58" s="171">
        <f>J86</f>
        <v>0</v>
      </c>
      <c r="K58" s="172"/>
    </row>
    <row r="59" s="8" customFormat="1" ht="19.92" customHeight="1">
      <c r="B59" s="166"/>
      <c r="C59" s="167"/>
      <c r="D59" s="168" t="s">
        <v>97</v>
      </c>
      <c r="E59" s="169"/>
      <c r="F59" s="169"/>
      <c r="G59" s="169"/>
      <c r="H59" s="169"/>
      <c r="I59" s="170"/>
      <c r="J59" s="171">
        <f>J134</f>
        <v>0</v>
      </c>
      <c r="K59" s="172"/>
    </row>
    <row r="60" s="8" customFormat="1" ht="19.92" customHeight="1">
      <c r="B60" s="166"/>
      <c r="C60" s="167"/>
      <c r="D60" s="168" t="s">
        <v>98</v>
      </c>
      <c r="E60" s="169"/>
      <c r="F60" s="169"/>
      <c r="G60" s="169"/>
      <c r="H60" s="169"/>
      <c r="I60" s="170"/>
      <c r="J60" s="171">
        <f>J141</f>
        <v>0</v>
      </c>
      <c r="K60" s="172"/>
    </row>
    <row r="61" s="8" customFormat="1" ht="19.92" customHeight="1">
      <c r="B61" s="166"/>
      <c r="C61" s="167"/>
      <c r="D61" s="168" t="s">
        <v>99</v>
      </c>
      <c r="E61" s="169"/>
      <c r="F61" s="169"/>
      <c r="G61" s="169"/>
      <c r="H61" s="169"/>
      <c r="I61" s="170"/>
      <c r="J61" s="171">
        <f>J146</f>
        <v>0</v>
      </c>
      <c r="K61" s="172"/>
    </row>
    <row r="62" s="8" customFormat="1" ht="19.92" customHeight="1">
      <c r="B62" s="166"/>
      <c r="C62" s="167"/>
      <c r="D62" s="168" t="s">
        <v>100</v>
      </c>
      <c r="E62" s="169"/>
      <c r="F62" s="169"/>
      <c r="G62" s="169"/>
      <c r="H62" s="169"/>
      <c r="I62" s="170"/>
      <c r="J62" s="171">
        <f>J152</f>
        <v>0</v>
      </c>
      <c r="K62" s="172"/>
    </row>
    <row r="63" s="8" customFormat="1" ht="19.92" customHeight="1">
      <c r="B63" s="166"/>
      <c r="C63" s="167"/>
      <c r="D63" s="168" t="s">
        <v>101</v>
      </c>
      <c r="E63" s="169"/>
      <c r="F63" s="169"/>
      <c r="G63" s="169"/>
      <c r="H63" s="169"/>
      <c r="I63" s="170"/>
      <c r="J63" s="171">
        <f>J182</f>
        <v>0</v>
      </c>
      <c r="K63" s="172"/>
    </row>
    <row r="64" s="7" customFormat="1" ht="24.96" customHeight="1">
      <c r="B64" s="159"/>
      <c r="C64" s="160"/>
      <c r="D64" s="161" t="s">
        <v>102</v>
      </c>
      <c r="E64" s="162"/>
      <c r="F64" s="162"/>
      <c r="G64" s="162"/>
      <c r="H64" s="162"/>
      <c r="I64" s="163"/>
      <c r="J64" s="164">
        <f>J214</f>
        <v>0</v>
      </c>
      <c r="K64" s="165"/>
    </row>
    <row r="65" s="1" customFormat="1" ht="21.84" customHeight="1">
      <c r="B65" s="44"/>
      <c r="C65" s="45"/>
      <c r="D65" s="45"/>
      <c r="E65" s="45"/>
      <c r="F65" s="45"/>
      <c r="G65" s="45"/>
      <c r="H65" s="45"/>
      <c r="I65" s="128"/>
      <c r="J65" s="45"/>
      <c r="K65" s="49"/>
    </row>
    <row r="66" s="1" customFormat="1" ht="6.96" customHeight="1">
      <c r="B66" s="65"/>
      <c r="C66" s="66"/>
      <c r="D66" s="66"/>
      <c r="E66" s="66"/>
      <c r="F66" s="66"/>
      <c r="G66" s="66"/>
      <c r="H66" s="66"/>
      <c r="I66" s="150"/>
      <c r="J66" s="66"/>
      <c r="K66" s="67"/>
    </row>
    <row r="70" s="1" customFormat="1" ht="6.96" customHeight="1">
      <c r="B70" s="68"/>
      <c r="C70" s="69"/>
      <c r="D70" s="69"/>
      <c r="E70" s="69"/>
      <c r="F70" s="69"/>
      <c r="G70" s="69"/>
      <c r="H70" s="69"/>
      <c r="I70" s="151"/>
      <c r="J70" s="69"/>
      <c r="K70" s="69"/>
      <c r="L70" s="44"/>
    </row>
    <row r="71" s="1" customFormat="1" ht="36.96" customHeight="1">
      <c r="B71" s="44"/>
      <c r="C71" s="70" t="s">
        <v>103</v>
      </c>
      <c r="L71" s="44"/>
    </row>
    <row r="72" s="1" customFormat="1" ht="6.96" customHeight="1">
      <c r="B72" s="44"/>
      <c r="L72" s="44"/>
    </row>
    <row r="73" s="1" customFormat="1" ht="14.4" customHeight="1">
      <c r="B73" s="44"/>
      <c r="C73" s="72" t="s">
        <v>19</v>
      </c>
      <c r="L73" s="44"/>
    </row>
    <row r="74" s="1" customFormat="1" ht="16.5" customHeight="1">
      <c r="B74" s="44"/>
      <c r="E74" s="173" t="str">
        <f>E7</f>
        <v>Propustek Sokoleč</v>
      </c>
      <c r="F74" s="72"/>
      <c r="G74" s="72"/>
      <c r="H74" s="72"/>
      <c r="L74" s="44"/>
    </row>
    <row r="75" s="1" customFormat="1" ht="14.4" customHeight="1">
      <c r="B75" s="44"/>
      <c r="C75" s="72" t="s">
        <v>88</v>
      </c>
      <c r="L75" s="44"/>
    </row>
    <row r="76" s="1" customFormat="1" ht="17.25" customHeight="1">
      <c r="B76" s="44"/>
      <c r="E76" s="75" t="str">
        <f>E9</f>
        <v>01 - Propustek Sokoleč</v>
      </c>
      <c r="F76" s="1"/>
      <c r="G76" s="1"/>
      <c r="H76" s="1"/>
      <c r="L76" s="44"/>
    </row>
    <row r="77" s="1" customFormat="1" ht="6.96" customHeight="1">
      <c r="B77" s="44"/>
      <c r="L77" s="44"/>
    </row>
    <row r="78" s="1" customFormat="1" ht="18" customHeight="1">
      <c r="B78" s="44"/>
      <c r="C78" s="72" t="s">
        <v>23</v>
      </c>
      <c r="F78" s="174" t="str">
        <f>F12</f>
        <v xml:space="preserve"> </v>
      </c>
      <c r="I78" s="175" t="s">
        <v>25</v>
      </c>
      <c r="J78" s="77" t="str">
        <f>IF(J12="","",J12)</f>
        <v>26. 3. 2018</v>
      </c>
      <c r="L78" s="44"/>
    </row>
    <row r="79" s="1" customFormat="1" ht="6.96" customHeight="1">
      <c r="B79" s="44"/>
      <c r="L79" s="44"/>
    </row>
    <row r="80" s="1" customFormat="1">
      <c r="B80" s="44"/>
      <c r="C80" s="72" t="s">
        <v>27</v>
      </c>
      <c r="F80" s="174" t="str">
        <f>E15</f>
        <v xml:space="preserve"> </v>
      </c>
      <c r="I80" s="175" t="s">
        <v>32</v>
      </c>
      <c r="J80" s="174" t="str">
        <f>E21</f>
        <v xml:space="preserve"> </v>
      </c>
      <c r="L80" s="44"/>
    </row>
    <row r="81" s="1" customFormat="1" ht="14.4" customHeight="1">
      <c r="B81" s="44"/>
      <c r="C81" s="72" t="s">
        <v>30</v>
      </c>
      <c r="F81" s="174" t="str">
        <f>IF(E18="","",E18)</f>
        <v/>
      </c>
      <c r="L81" s="44"/>
    </row>
    <row r="82" s="1" customFormat="1" ht="10.32" customHeight="1">
      <c r="B82" s="44"/>
      <c r="L82" s="44"/>
    </row>
    <row r="83" s="9" customFormat="1" ht="29.28" customHeight="1">
      <c r="B83" s="176"/>
      <c r="C83" s="177" t="s">
        <v>104</v>
      </c>
      <c r="D83" s="178" t="s">
        <v>54</v>
      </c>
      <c r="E83" s="178" t="s">
        <v>50</v>
      </c>
      <c r="F83" s="178" t="s">
        <v>105</v>
      </c>
      <c r="G83" s="178" t="s">
        <v>106</v>
      </c>
      <c r="H83" s="178" t="s">
        <v>107</v>
      </c>
      <c r="I83" s="179" t="s">
        <v>108</v>
      </c>
      <c r="J83" s="178" t="s">
        <v>92</v>
      </c>
      <c r="K83" s="180" t="s">
        <v>109</v>
      </c>
      <c r="L83" s="176"/>
      <c r="M83" s="90" t="s">
        <v>110</v>
      </c>
      <c r="N83" s="91" t="s">
        <v>39</v>
      </c>
      <c r="O83" s="91" t="s">
        <v>111</v>
      </c>
      <c r="P83" s="91" t="s">
        <v>112</v>
      </c>
      <c r="Q83" s="91" t="s">
        <v>113</v>
      </c>
      <c r="R83" s="91" t="s">
        <v>114</v>
      </c>
      <c r="S83" s="91" t="s">
        <v>115</v>
      </c>
      <c r="T83" s="92" t="s">
        <v>116</v>
      </c>
    </row>
    <row r="84" s="1" customFormat="1" ht="29.28" customHeight="1">
      <c r="B84" s="44"/>
      <c r="C84" s="94" t="s">
        <v>93</v>
      </c>
      <c r="J84" s="181">
        <f>BK84</f>
        <v>0</v>
      </c>
      <c r="L84" s="44"/>
      <c r="M84" s="93"/>
      <c r="N84" s="80"/>
      <c r="O84" s="80"/>
      <c r="P84" s="182">
        <f>P85+P214</f>
        <v>0</v>
      </c>
      <c r="Q84" s="80"/>
      <c r="R84" s="182">
        <f>R85+R214</f>
        <v>0</v>
      </c>
      <c r="S84" s="80"/>
      <c r="T84" s="183">
        <f>T85+T214</f>
        <v>0</v>
      </c>
      <c r="AT84" s="22" t="s">
        <v>68</v>
      </c>
      <c r="AU84" s="22" t="s">
        <v>94</v>
      </c>
      <c r="BK84" s="184">
        <f>BK85+BK214</f>
        <v>0</v>
      </c>
    </row>
    <row r="85" s="10" customFormat="1" ht="37.44" customHeight="1">
      <c r="B85" s="185"/>
      <c r="D85" s="186" t="s">
        <v>68</v>
      </c>
      <c r="E85" s="187" t="s">
        <v>117</v>
      </c>
      <c r="F85" s="187" t="s">
        <v>118</v>
      </c>
      <c r="I85" s="188"/>
      <c r="J85" s="189">
        <f>BK85</f>
        <v>0</v>
      </c>
      <c r="L85" s="185"/>
      <c r="M85" s="190"/>
      <c r="N85" s="191"/>
      <c r="O85" s="191"/>
      <c r="P85" s="192">
        <f>P86+P134+P141+P146+P152+P182</f>
        <v>0</v>
      </c>
      <c r="Q85" s="191"/>
      <c r="R85" s="192">
        <f>R86+R134+R141+R146+R152+R182</f>
        <v>0</v>
      </c>
      <c r="S85" s="191"/>
      <c r="T85" s="193">
        <f>T86+T134+T141+T146+T152+T182</f>
        <v>0</v>
      </c>
      <c r="AR85" s="186" t="s">
        <v>76</v>
      </c>
      <c r="AT85" s="194" t="s">
        <v>68</v>
      </c>
      <c r="AU85" s="194" t="s">
        <v>69</v>
      </c>
      <c r="AY85" s="186" t="s">
        <v>119</v>
      </c>
      <c r="BK85" s="195">
        <f>BK86+BK134+BK141+BK146+BK152+BK182</f>
        <v>0</v>
      </c>
    </row>
    <row r="86" s="10" customFormat="1" ht="19.92" customHeight="1">
      <c r="B86" s="185"/>
      <c r="D86" s="186" t="s">
        <v>68</v>
      </c>
      <c r="E86" s="196" t="s">
        <v>76</v>
      </c>
      <c r="F86" s="196" t="s">
        <v>120</v>
      </c>
      <c r="I86" s="188"/>
      <c r="J86" s="197">
        <f>BK86</f>
        <v>0</v>
      </c>
      <c r="L86" s="185"/>
      <c r="M86" s="190"/>
      <c r="N86" s="191"/>
      <c r="O86" s="191"/>
      <c r="P86" s="192">
        <f>SUM(P87:P133)</f>
        <v>0</v>
      </c>
      <c r="Q86" s="191"/>
      <c r="R86" s="192">
        <f>SUM(R87:R133)</f>
        <v>0</v>
      </c>
      <c r="S86" s="191"/>
      <c r="T86" s="193">
        <f>SUM(T87:T133)</f>
        <v>0</v>
      </c>
      <c r="AR86" s="186" t="s">
        <v>76</v>
      </c>
      <c r="AT86" s="194" t="s">
        <v>68</v>
      </c>
      <c r="AU86" s="194" t="s">
        <v>76</v>
      </c>
      <c r="AY86" s="186" t="s">
        <v>119</v>
      </c>
      <c r="BK86" s="195">
        <f>SUM(BK87:BK133)</f>
        <v>0</v>
      </c>
    </row>
    <row r="87" s="1" customFormat="1" ht="25.5" customHeight="1">
      <c r="B87" s="198"/>
      <c r="C87" s="199" t="s">
        <v>76</v>
      </c>
      <c r="D87" s="199" t="s">
        <v>121</v>
      </c>
      <c r="E87" s="200" t="s">
        <v>122</v>
      </c>
      <c r="F87" s="201" t="s">
        <v>123</v>
      </c>
      <c r="G87" s="202" t="s">
        <v>124</v>
      </c>
      <c r="H87" s="203">
        <v>6.2400000000000002</v>
      </c>
      <c r="I87" s="204"/>
      <c r="J87" s="205">
        <f>ROUND(I87*H87,2)</f>
        <v>0</v>
      </c>
      <c r="K87" s="201" t="s">
        <v>125</v>
      </c>
      <c r="L87" s="44"/>
      <c r="M87" s="206" t="s">
        <v>5</v>
      </c>
      <c r="N87" s="207" t="s">
        <v>40</v>
      </c>
      <c r="O87" s="45"/>
      <c r="P87" s="208">
        <f>O87*H87</f>
        <v>0</v>
      </c>
      <c r="Q87" s="208">
        <v>0</v>
      </c>
      <c r="R87" s="208">
        <f>Q87*H87</f>
        <v>0</v>
      </c>
      <c r="S87" s="208">
        <v>0</v>
      </c>
      <c r="T87" s="209">
        <f>S87*H87</f>
        <v>0</v>
      </c>
      <c r="AR87" s="22" t="s">
        <v>126</v>
      </c>
      <c r="AT87" s="22" t="s">
        <v>121</v>
      </c>
      <c r="AU87" s="22" t="s">
        <v>78</v>
      </c>
      <c r="AY87" s="22" t="s">
        <v>119</v>
      </c>
      <c r="BE87" s="210">
        <f>IF(N87="základní",J87,0)</f>
        <v>0</v>
      </c>
      <c r="BF87" s="210">
        <f>IF(N87="snížená",J87,0)</f>
        <v>0</v>
      </c>
      <c r="BG87" s="210">
        <f>IF(N87="zákl. přenesená",J87,0)</f>
        <v>0</v>
      </c>
      <c r="BH87" s="210">
        <f>IF(N87="sníž. přenesená",J87,0)</f>
        <v>0</v>
      </c>
      <c r="BI87" s="210">
        <f>IF(N87="nulová",J87,0)</f>
        <v>0</v>
      </c>
      <c r="BJ87" s="22" t="s">
        <v>76</v>
      </c>
      <c r="BK87" s="210">
        <f>ROUND(I87*H87,2)</f>
        <v>0</v>
      </c>
      <c r="BL87" s="22" t="s">
        <v>126</v>
      </c>
      <c r="BM87" s="22" t="s">
        <v>127</v>
      </c>
    </row>
    <row r="88" s="1" customFormat="1">
      <c r="B88" s="44"/>
      <c r="D88" s="211" t="s">
        <v>128</v>
      </c>
      <c r="F88" s="212" t="s">
        <v>123</v>
      </c>
      <c r="I88" s="213"/>
      <c r="L88" s="44"/>
      <c r="M88" s="214"/>
      <c r="N88" s="45"/>
      <c r="O88" s="45"/>
      <c r="P88" s="45"/>
      <c r="Q88" s="45"/>
      <c r="R88" s="45"/>
      <c r="S88" s="45"/>
      <c r="T88" s="83"/>
      <c r="AT88" s="22" t="s">
        <v>128</v>
      </c>
      <c r="AU88" s="22" t="s">
        <v>78</v>
      </c>
    </row>
    <row r="89" s="1" customFormat="1">
      <c r="B89" s="44"/>
      <c r="D89" s="211" t="s">
        <v>129</v>
      </c>
      <c r="F89" s="215" t="s">
        <v>130</v>
      </c>
      <c r="I89" s="213"/>
      <c r="L89" s="44"/>
      <c r="M89" s="214"/>
      <c r="N89" s="45"/>
      <c r="O89" s="45"/>
      <c r="P89" s="45"/>
      <c r="Q89" s="45"/>
      <c r="R89" s="45"/>
      <c r="S89" s="45"/>
      <c r="T89" s="83"/>
      <c r="AT89" s="22" t="s">
        <v>129</v>
      </c>
      <c r="AU89" s="22" t="s">
        <v>78</v>
      </c>
    </row>
    <row r="90" s="1" customFormat="1">
      <c r="B90" s="44"/>
      <c r="D90" s="211" t="s">
        <v>131</v>
      </c>
      <c r="F90" s="215" t="s">
        <v>132</v>
      </c>
      <c r="I90" s="213"/>
      <c r="L90" s="44"/>
      <c r="M90" s="214"/>
      <c r="N90" s="45"/>
      <c r="O90" s="45"/>
      <c r="P90" s="45"/>
      <c r="Q90" s="45"/>
      <c r="R90" s="45"/>
      <c r="S90" s="45"/>
      <c r="T90" s="83"/>
      <c r="AT90" s="22" t="s">
        <v>131</v>
      </c>
      <c r="AU90" s="22" t="s">
        <v>78</v>
      </c>
    </row>
    <row r="91" s="11" customFormat="1">
      <c r="B91" s="216"/>
      <c r="D91" s="211" t="s">
        <v>133</v>
      </c>
      <c r="E91" s="217" t="s">
        <v>5</v>
      </c>
      <c r="F91" s="218" t="s">
        <v>134</v>
      </c>
      <c r="H91" s="219">
        <v>6.2400000000000002</v>
      </c>
      <c r="I91" s="220"/>
      <c r="L91" s="216"/>
      <c r="M91" s="221"/>
      <c r="N91" s="222"/>
      <c r="O91" s="222"/>
      <c r="P91" s="222"/>
      <c r="Q91" s="222"/>
      <c r="R91" s="222"/>
      <c r="S91" s="222"/>
      <c r="T91" s="223"/>
      <c r="AT91" s="217" t="s">
        <v>133</v>
      </c>
      <c r="AU91" s="217" t="s">
        <v>78</v>
      </c>
      <c r="AV91" s="11" t="s">
        <v>78</v>
      </c>
      <c r="AW91" s="11" t="s">
        <v>33</v>
      </c>
      <c r="AX91" s="11" t="s">
        <v>76</v>
      </c>
      <c r="AY91" s="217" t="s">
        <v>119</v>
      </c>
    </row>
    <row r="92" s="1" customFormat="1" ht="16.5" customHeight="1">
      <c r="B92" s="198"/>
      <c r="C92" s="199" t="s">
        <v>78</v>
      </c>
      <c r="D92" s="199" t="s">
        <v>121</v>
      </c>
      <c r="E92" s="200" t="s">
        <v>135</v>
      </c>
      <c r="F92" s="201" t="s">
        <v>136</v>
      </c>
      <c r="G92" s="202" t="s">
        <v>137</v>
      </c>
      <c r="H92" s="203">
        <v>11.199999999999999</v>
      </c>
      <c r="I92" s="204"/>
      <c r="J92" s="205">
        <f>ROUND(I92*H92,2)</f>
        <v>0</v>
      </c>
      <c r="K92" s="201" t="s">
        <v>125</v>
      </c>
      <c r="L92" s="44"/>
      <c r="M92" s="206" t="s">
        <v>5</v>
      </c>
      <c r="N92" s="207" t="s">
        <v>40</v>
      </c>
      <c r="O92" s="45"/>
      <c r="P92" s="208">
        <f>O92*H92</f>
        <v>0</v>
      </c>
      <c r="Q92" s="208">
        <v>0</v>
      </c>
      <c r="R92" s="208">
        <f>Q92*H92</f>
        <v>0</v>
      </c>
      <c r="S92" s="208">
        <v>0</v>
      </c>
      <c r="T92" s="209">
        <f>S92*H92</f>
        <v>0</v>
      </c>
      <c r="AR92" s="22" t="s">
        <v>126</v>
      </c>
      <c r="AT92" s="22" t="s">
        <v>121</v>
      </c>
      <c r="AU92" s="22" t="s">
        <v>78</v>
      </c>
      <c r="AY92" s="22" t="s">
        <v>119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22" t="s">
        <v>76</v>
      </c>
      <c r="BK92" s="210">
        <f>ROUND(I92*H92,2)</f>
        <v>0</v>
      </c>
      <c r="BL92" s="22" t="s">
        <v>126</v>
      </c>
      <c r="BM92" s="22" t="s">
        <v>138</v>
      </c>
    </row>
    <row r="93" s="1" customFormat="1">
      <c r="B93" s="44"/>
      <c r="D93" s="211" t="s">
        <v>128</v>
      </c>
      <c r="F93" s="212" t="s">
        <v>136</v>
      </c>
      <c r="I93" s="213"/>
      <c r="L93" s="44"/>
      <c r="M93" s="214"/>
      <c r="N93" s="45"/>
      <c r="O93" s="45"/>
      <c r="P93" s="45"/>
      <c r="Q93" s="45"/>
      <c r="R93" s="45"/>
      <c r="S93" s="45"/>
      <c r="T93" s="83"/>
      <c r="AT93" s="22" t="s">
        <v>128</v>
      </c>
      <c r="AU93" s="22" t="s">
        <v>78</v>
      </c>
    </row>
    <row r="94" s="1" customFormat="1">
      <c r="B94" s="44"/>
      <c r="D94" s="211" t="s">
        <v>129</v>
      </c>
      <c r="F94" s="215" t="s">
        <v>139</v>
      </c>
      <c r="I94" s="213"/>
      <c r="L94" s="44"/>
      <c r="M94" s="214"/>
      <c r="N94" s="45"/>
      <c r="O94" s="45"/>
      <c r="P94" s="45"/>
      <c r="Q94" s="45"/>
      <c r="R94" s="45"/>
      <c r="S94" s="45"/>
      <c r="T94" s="83"/>
      <c r="AT94" s="22" t="s">
        <v>129</v>
      </c>
      <c r="AU94" s="22" t="s">
        <v>78</v>
      </c>
    </row>
    <row r="95" s="11" customFormat="1">
      <c r="B95" s="216"/>
      <c r="D95" s="211" t="s">
        <v>133</v>
      </c>
      <c r="E95" s="217" t="s">
        <v>5</v>
      </c>
      <c r="F95" s="218" t="s">
        <v>140</v>
      </c>
      <c r="H95" s="219">
        <v>11.199999999999999</v>
      </c>
      <c r="I95" s="220"/>
      <c r="L95" s="216"/>
      <c r="M95" s="221"/>
      <c r="N95" s="222"/>
      <c r="O95" s="222"/>
      <c r="P95" s="222"/>
      <c r="Q95" s="222"/>
      <c r="R95" s="222"/>
      <c r="S95" s="222"/>
      <c r="T95" s="223"/>
      <c r="AT95" s="217" t="s">
        <v>133</v>
      </c>
      <c r="AU95" s="217" t="s">
        <v>78</v>
      </c>
      <c r="AV95" s="11" t="s">
        <v>78</v>
      </c>
      <c r="AW95" s="11" t="s">
        <v>33</v>
      </c>
      <c r="AX95" s="11" t="s">
        <v>76</v>
      </c>
      <c r="AY95" s="217" t="s">
        <v>119</v>
      </c>
    </row>
    <row r="96" s="1" customFormat="1" ht="16.5" customHeight="1">
      <c r="B96" s="198"/>
      <c r="C96" s="199" t="s">
        <v>141</v>
      </c>
      <c r="D96" s="199" t="s">
        <v>121</v>
      </c>
      <c r="E96" s="200" t="s">
        <v>142</v>
      </c>
      <c r="F96" s="201" t="s">
        <v>143</v>
      </c>
      <c r="G96" s="202" t="s">
        <v>137</v>
      </c>
      <c r="H96" s="203">
        <v>10.25</v>
      </c>
      <c r="I96" s="204"/>
      <c r="J96" s="205">
        <f>ROUND(I96*H96,2)</f>
        <v>0</v>
      </c>
      <c r="K96" s="201" t="s">
        <v>125</v>
      </c>
      <c r="L96" s="44"/>
      <c r="M96" s="206" t="s">
        <v>5</v>
      </c>
      <c r="N96" s="207" t="s">
        <v>40</v>
      </c>
      <c r="O96" s="45"/>
      <c r="P96" s="208">
        <f>O96*H96</f>
        <v>0</v>
      </c>
      <c r="Q96" s="208">
        <v>0</v>
      </c>
      <c r="R96" s="208">
        <f>Q96*H96</f>
        <v>0</v>
      </c>
      <c r="S96" s="208">
        <v>0</v>
      </c>
      <c r="T96" s="209">
        <f>S96*H96</f>
        <v>0</v>
      </c>
      <c r="AR96" s="22" t="s">
        <v>126</v>
      </c>
      <c r="AT96" s="22" t="s">
        <v>121</v>
      </c>
      <c r="AU96" s="22" t="s">
        <v>78</v>
      </c>
      <c r="AY96" s="22" t="s">
        <v>119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22" t="s">
        <v>76</v>
      </c>
      <c r="BK96" s="210">
        <f>ROUND(I96*H96,2)</f>
        <v>0</v>
      </c>
      <c r="BL96" s="22" t="s">
        <v>126</v>
      </c>
      <c r="BM96" s="22" t="s">
        <v>144</v>
      </c>
    </row>
    <row r="97" s="1" customFormat="1">
      <c r="B97" s="44"/>
      <c r="D97" s="211" t="s">
        <v>128</v>
      </c>
      <c r="F97" s="212" t="s">
        <v>143</v>
      </c>
      <c r="I97" s="213"/>
      <c r="L97" s="44"/>
      <c r="M97" s="214"/>
      <c r="N97" s="45"/>
      <c r="O97" s="45"/>
      <c r="P97" s="45"/>
      <c r="Q97" s="45"/>
      <c r="R97" s="45"/>
      <c r="S97" s="45"/>
      <c r="T97" s="83"/>
      <c r="AT97" s="22" t="s">
        <v>128</v>
      </c>
      <c r="AU97" s="22" t="s">
        <v>78</v>
      </c>
    </row>
    <row r="98" s="1" customFormat="1">
      <c r="B98" s="44"/>
      <c r="D98" s="211" t="s">
        <v>129</v>
      </c>
      <c r="F98" s="215" t="s">
        <v>145</v>
      </c>
      <c r="I98" s="213"/>
      <c r="L98" s="44"/>
      <c r="M98" s="214"/>
      <c r="N98" s="45"/>
      <c r="O98" s="45"/>
      <c r="P98" s="45"/>
      <c r="Q98" s="45"/>
      <c r="R98" s="45"/>
      <c r="S98" s="45"/>
      <c r="T98" s="83"/>
      <c r="AT98" s="22" t="s">
        <v>129</v>
      </c>
      <c r="AU98" s="22" t="s">
        <v>78</v>
      </c>
    </row>
    <row r="99" s="11" customFormat="1">
      <c r="B99" s="216"/>
      <c r="D99" s="211" t="s">
        <v>133</v>
      </c>
      <c r="E99" s="217" t="s">
        <v>5</v>
      </c>
      <c r="F99" s="218" t="s">
        <v>146</v>
      </c>
      <c r="H99" s="219">
        <v>10.25</v>
      </c>
      <c r="I99" s="220"/>
      <c r="L99" s="216"/>
      <c r="M99" s="221"/>
      <c r="N99" s="222"/>
      <c r="O99" s="222"/>
      <c r="P99" s="222"/>
      <c r="Q99" s="222"/>
      <c r="R99" s="222"/>
      <c r="S99" s="222"/>
      <c r="T99" s="223"/>
      <c r="AT99" s="217" t="s">
        <v>133</v>
      </c>
      <c r="AU99" s="217" t="s">
        <v>78</v>
      </c>
      <c r="AV99" s="11" t="s">
        <v>78</v>
      </c>
      <c r="AW99" s="11" t="s">
        <v>33</v>
      </c>
      <c r="AX99" s="11" t="s">
        <v>76</v>
      </c>
      <c r="AY99" s="217" t="s">
        <v>119</v>
      </c>
    </row>
    <row r="100" s="1" customFormat="1" ht="16.5" customHeight="1">
      <c r="B100" s="198"/>
      <c r="C100" s="199" t="s">
        <v>126</v>
      </c>
      <c r="D100" s="199" t="s">
        <v>121</v>
      </c>
      <c r="E100" s="200" t="s">
        <v>147</v>
      </c>
      <c r="F100" s="201" t="s">
        <v>148</v>
      </c>
      <c r="G100" s="202" t="s">
        <v>124</v>
      </c>
      <c r="H100" s="203">
        <v>11.25</v>
      </c>
      <c r="I100" s="204"/>
      <c r="J100" s="205">
        <f>ROUND(I100*H100,2)</f>
        <v>0</v>
      </c>
      <c r="K100" s="201" t="s">
        <v>125</v>
      </c>
      <c r="L100" s="44"/>
      <c r="M100" s="206" t="s">
        <v>5</v>
      </c>
      <c r="N100" s="207" t="s">
        <v>40</v>
      </c>
      <c r="O100" s="45"/>
      <c r="P100" s="208">
        <f>O100*H100</f>
        <v>0</v>
      </c>
      <c r="Q100" s="208">
        <v>0</v>
      </c>
      <c r="R100" s="208">
        <f>Q100*H100</f>
        <v>0</v>
      </c>
      <c r="S100" s="208">
        <v>0</v>
      </c>
      <c r="T100" s="209">
        <f>S100*H100</f>
        <v>0</v>
      </c>
      <c r="AR100" s="22" t="s">
        <v>126</v>
      </c>
      <c r="AT100" s="22" t="s">
        <v>121</v>
      </c>
      <c r="AU100" s="22" t="s">
        <v>78</v>
      </c>
      <c r="AY100" s="22" t="s">
        <v>119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22" t="s">
        <v>76</v>
      </c>
      <c r="BK100" s="210">
        <f>ROUND(I100*H100,2)</f>
        <v>0</v>
      </c>
      <c r="BL100" s="22" t="s">
        <v>126</v>
      </c>
      <c r="BM100" s="22" t="s">
        <v>149</v>
      </c>
    </row>
    <row r="101" s="1" customFormat="1">
      <c r="B101" s="44"/>
      <c r="D101" s="211" t="s">
        <v>128</v>
      </c>
      <c r="F101" s="212" t="s">
        <v>148</v>
      </c>
      <c r="I101" s="213"/>
      <c r="L101" s="44"/>
      <c r="M101" s="214"/>
      <c r="N101" s="45"/>
      <c r="O101" s="45"/>
      <c r="P101" s="45"/>
      <c r="Q101" s="45"/>
      <c r="R101" s="45"/>
      <c r="S101" s="45"/>
      <c r="T101" s="83"/>
      <c r="AT101" s="22" t="s">
        <v>128</v>
      </c>
      <c r="AU101" s="22" t="s">
        <v>78</v>
      </c>
    </row>
    <row r="102" s="1" customFormat="1">
      <c r="B102" s="44"/>
      <c r="D102" s="211" t="s">
        <v>129</v>
      </c>
      <c r="F102" s="215" t="s">
        <v>150</v>
      </c>
      <c r="I102" s="213"/>
      <c r="L102" s="44"/>
      <c r="M102" s="214"/>
      <c r="N102" s="45"/>
      <c r="O102" s="45"/>
      <c r="P102" s="45"/>
      <c r="Q102" s="45"/>
      <c r="R102" s="45"/>
      <c r="S102" s="45"/>
      <c r="T102" s="83"/>
      <c r="AT102" s="22" t="s">
        <v>129</v>
      </c>
      <c r="AU102" s="22" t="s">
        <v>78</v>
      </c>
    </row>
    <row r="103" s="11" customFormat="1">
      <c r="B103" s="216"/>
      <c r="D103" s="211" t="s">
        <v>133</v>
      </c>
      <c r="E103" s="217" t="s">
        <v>5</v>
      </c>
      <c r="F103" s="218" t="s">
        <v>151</v>
      </c>
      <c r="H103" s="219">
        <v>11.25</v>
      </c>
      <c r="I103" s="220"/>
      <c r="L103" s="216"/>
      <c r="M103" s="221"/>
      <c r="N103" s="222"/>
      <c r="O103" s="222"/>
      <c r="P103" s="222"/>
      <c r="Q103" s="222"/>
      <c r="R103" s="222"/>
      <c r="S103" s="222"/>
      <c r="T103" s="223"/>
      <c r="AT103" s="217" t="s">
        <v>133</v>
      </c>
      <c r="AU103" s="217" t="s">
        <v>78</v>
      </c>
      <c r="AV103" s="11" t="s">
        <v>78</v>
      </c>
      <c r="AW103" s="11" t="s">
        <v>33</v>
      </c>
      <c r="AX103" s="11" t="s">
        <v>76</v>
      </c>
      <c r="AY103" s="217" t="s">
        <v>119</v>
      </c>
    </row>
    <row r="104" s="1" customFormat="1" ht="16.5" customHeight="1">
      <c r="B104" s="198"/>
      <c r="C104" s="199" t="s">
        <v>152</v>
      </c>
      <c r="D104" s="199" t="s">
        <v>121</v>
      </c>
      <c r="E104" s="200" t="s">
        <v>153</v>
      </c>
      <c r="F104" s="201" t="s">
        <v>154</v>
      </c>
      <c r="G104" s="202" t="s">
        <v>124</v>
      </c>
      <c r="H104" s="203">
        <v>96.594999999999999</v>
      </c>
      <c r="I104" s="204"/>
      <c r="J104" s="205">
        <f>ROUND(I104*H104,2)</f>
        <v>0</v>
      </c>
      <c r="K104" s="201" t="s">
        <v>125</v>
      </c>
      <c r="L104" s="44"/>
      <c r="M104" s="206" t="s">
        <v>5</v>
      </c>
      <c r="N104" s="207" t="s">
        <v>40</v>
      </c>
      <c r="O104" s="45"/>
      <c r="P104" s="208">
        <f>O104*H104</f>
        <v>0</v>
      </c>
      <c r="Q104" s="208">
        <v>0</v>
      </c>
      <c r="R104" s="208">
        <f>Q104*H104</f>
        <v>0</v>
      </c>
      <c r="S104" s="208">
        <v>0</v>
      </c>
      <c r="T104" s="209">
        <f>S104*H104</f>
        <v>0</v>
      </c>
      <c r="AR104" s="22" t="s">
        <v>126</v>
      </c>
      <c r="AT104" s="22" t="s">
        <v>121</v>
      </c>
      <c r="AU104" s="22" t="s">
        <v>78</v>
      </c>
      <c r="AY104" s="22" t="s">
        <v>119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22" t="s">
        <v>76</v>
      </c>
      <c r="BK104" s="210">
        <f>ROUND(I104*H104,2)</f>
        <v>0</v>
      </c>
      <c r="BL104" s="22" t="s">
        <v>126</v>
      </c>
      <c r="BM104" s="22" t="s">
        <v>155</v>
      </c>
    </row>
    <row r="105" s="1" customFormat="1">
      <c r="B105" s="44"/>
      <c r="D105" s="211" t="s">
        <v>128</v>
      </c>
      <c r="F105" s="212" t="s">
        <v>154</v>
      </c>
      <c r="I105" s="213"/>
      <c r="L105" s="44"/>
      <c r="M105" s="214"/>
      <c r="N105" s="45"/>
      <c r="O105" s="45"/>
      <c r="P105" s="45"/>
      <c r="Q105" s="45"/>
      <c r="R105" s="45"/>
      <c r="S105" s="45"/>
      <c r="T105" s="83"/>
      <c r="AT105" s="22" t="s">
        <v>128</v>
      </c>
      <c r="AU105" s="22" t="s">
        <v>78</v>
      </c>
    </row>
    <row r="106" s="1" customFormat="1">
      <c r="B106" s="44"/>
      <c r="D106" s="211" t="s">
        <v>129</v>
      </c>
      <c r="F106" s="215" t="s">
        <v>156</v>
      </c>
      <c r="I106" s="213"/>
      <c r="L106" s="44"/>
      <c r="M106" s="214"/>
      <c r="N106" s="45"/>
      <c r="O106" s="45"/>
      <c r="P106" s="45"/>
      <c r="Q106" s="45"/>
      <c r="R106" s="45"/>
      <c r="S106" s="45"/>
      <c r="T106" s="83"/>
      <c r="AT106" s="22" t="s">
        <v>129</v>
      </c>
      <c r="AU106" s="22" t="s">
        <v>78</v>
      </c>
    </row>
    <row r="107" s="1" customFormat="1">
      <c r="B107" s="44"/>
      <c r="D107" s="211" t="s">
        <v>131</v>
      </c>
      <c r="F107" s="215" t="s">
        <v>157</v>
      </c>
      <c r="I107" s="213"/>
      <c r="L107" s="44"/>
      <c r="M107" s="214"/>
      <c r="N107" s="45"/>
      <c r="O107" s="45"/>
      <c r="P107" s="45"/>
      <c r="Q107" s="45"/>
      <c r="R107" s="45"/>
      <c r="S107" s="45"/>
      <c r="T107" s="83"/>
      <c r="AT107" s="22" t="s">
        <v>131</v>
      </c>
      <c r="AU107" s="22" t="s">
        <v>78</v>
      </c>
    </row>
    <row r="108" s="11" customFormat="1">
      <c r="B108" s="216"/>
      <c r="D108" s="211" t="s">
        <v>133</v>
      </c>
      <c r="E108" s="217" t="s">
        <v>5</v>
      </c>
      <c r="F108" s="218" t="s">
        <v>158</v>
      </c>
      <c r="H108" s="219">
        <v>76.995000000000005</v>
      </c>
      <c r="I108" s="220"/>
      <c r="L108" s="216"/>
      <c r="M108" s="221"/>
      <c r="N108" s="222"/>
      <c r="O108" s="222"/>
      <c r="P108" s="222"/>
      <c r="Q108" s="222"/>
      <c r="R108" s="222"/>
      <c r="S108" s="222"/>
      <c r="T108" s="223"/>
      <c r="AT108" s="217" t="s">
        <v>133</v>
      </c>
      <c r="AU108" s="217" t="s">
        <v>78</v>
      </c>
      <c r="AV108" s="11" t="s">
        <v>78</v>
      </c>
      <c r="AW108" s="11" t="s">
        <v>33</v>
      </c>
      <c r="AX108" s="11" t="s">
        <v>69</v>
      </c>
      <c r="AY108" s="217" t="s">
        <v>119</v>
      </c>
    </row>
    <row r="109" s="11" customFormat="1">
      <c r="B109" s="216"/>
      <c r="D109" s="211" t="s">
        <v>133</v>
      </c>
      <c r="E109" s="217" t="s">
        <v>5</v>
      </c>
      <c r="F109" s="218" t="s">
        <v>159</v>
      </c>
      <c r="H109" s="219">
        <v>19.600000000000001</v>
      </c>
      <c r="I109" s="220"/>
      <c r="L109" s="216"/>
      <c r="M109" s="221"/>
      <c r="N109" s="222"/>
      <c r="O109" s="222"/>
      <c r="P109" s="222"/>
      <c r="Q109" s="222"/>
      <c r="R109" s="222"/>
      <c r="S109" s="222"/>
      <c r="T109" s="223"/>
      <c r="AT109" s="217" t="s">
        <v>133</v>
      </c>
      <c r="AU109" s="217" t="s">
        <v>78</v>
      </c>
      <c r="AV109" s="11" t="s">
        <v>78</v>
      </c>
      <c r="AW109" s="11" t="s">
        <v>33</v>
      </c>
      <c r="AX109" s="11" t="s">
        <v>69</v>
      </c>
      <c r="AY109" s="217" t="s">
        <v>119</v>
      </c>
    </row>
    <row r="110" s="1" customFormat="1" ht="16.5" customHeight="1">
      <c r="B110" s="198"/>
      <c r="C110" s="199" t="s">
        <v>160</v>
      </c>
      <c r="D110" s="199" t="s">
        <v>121</v>
      </c>
      <c r="E110" s="200" t="s">
        <v>161</v>
      </c>
      <c r="F110" s="201" t="s">
        <v>162</v>
      </c>
      <c r="G110" s="202" t="s">
        <v>124</v>
      </c>
      <c r="H110" s="203">
        <v>40</v>
      </c>
      <c r="I110" s="204"/>
      <c r="J110" s="205">
        <f>ROUND(I110*H110,2)</f>
        <v>0</v>
      </c>
      <c r="K110" s="201" t="s">
        <v>125</v>
      </c>
      <c r="L110" s="44"/>
      <c r="M110" s="206" t="s">
        <v>5</v>
      </c>
      <c r="N110" s="207" t="s">
        <v>40</v>
      </c>
      <c r="O110" s="45"/>
      <c r="P110" s="208">
        <f>O110*H110</f>
        <v>0</v>
      </c>
      <c r="Q110" s="208">
        <v>0</v>
      </c>
      <c r="R110" s="208">
        <f>Q110*H110</f>
        <v>0</v>
      </c>
      <c r="S110" s="208">
        <v>0</v>
      </c>
      <c r="T110" s="209">
        <f>S110*H110</f>
        <v>0</v>
      </c>
      <c r="AR110" s="22" t="s">
        <v>126</v>
      </c>
      <c r="AT110" s="22" t="s">
        <v>121</v>
      </c>
      <c r="AU110" s="22" t="s">
        <v>78</v>
      </c>
      <c r="AY110" s="22" t="s">
        <v>119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22" t="s">
        <v>76</v>
      </c>
      <c r="BK110" s="210">
        <f>ROUND(I110*H110,2)</f>
        <v>0</v>
      </c>
      <c r="BL110" s="22" t="s">
        <v>126</v>
      </c>
      <c r="BM110" s="22" t="s">
        <v>163</v>
      </c>
    </row>
    <row r="111" s="1" customFormat="1">
      <c r="B111" s="44"/>
      <c r="D111" s="211" t="s">
        <v>128</v>
      </c>
      <c r="F111" s="212" t="s">
        <v>162</v>
      </c>
      <c r="I111" s="213"/>
      <c r="L111" s="44"/>
      <c r="M111" s="214"/>
      <c r="N111" s="45"/>
      <c r="O111" s="45"/>
      <c r="P111" s="45"/>
      <c r="Q111" s="45"/>
      <c r="R111" s="45"/>
      <c r="S111" s="45"/>
      <c r="T111" s="83"/>
      <c r="AT111" s="22" t="s">
        <v>128</v>
      </c>
      <c r="AU111" s="22" t="s">
        <v>78</v>
      </c>
    </row>
    <row r="112" s="1" customFormat="1">
      <c r="B112" s="44"/>
      <c r="D112" s="211" t="s">
        <v>129</v>
      </c>
      <c r="F112" s="215" t="s">
        <v>164</v>
      </c>
      <c r="I112" s="213"/>
      <c r="L112" s="44"/>
      <c r="M112" s="214"/>
      <c r="N112" s="45"/>
      <c r="O112" s="45"/>
      <c r="P112" s="45"/>
      <c r="Q112" s="45"/>
      <c r="R112" s="45"/>
      <c r="S112" s="45"/>
      <c r="T112" s="83"/>
      <c r="AT112" s="22" t="s">
        <v>129</v>
      </c>
      <c r="AU112" s="22" t="s">
        <v>78</v>
      </c>
    </row>
    <row r="113" s="11" customFormat="1">
      <c r="B113" s="216"/>
      <c r="D113" s="211" t="s">
        <v>133</v>
      </c>
      <c r="E113" s="217" t="s">
        <v>5</v>
      </c>
      <c r="F113" s="218" t="s">
        <v>165</v>
      </c>
      <c r="H113" s="219">
        <v>40</v>
      </c>
      <c r="I113" s="220"/>
      <c r="L113" s="216"/>
      <c r="M113" s="221"/>
      <c r="N113" s="222"/>
      <c r="O113" s="222"/>
      <c r="P113" s="222"/>
      <c r="Q113" s="222"/>
      <c r="R113" s="222"/>
      <c r="S113" s="222"/>
      <c r="T113" s="223"/>
      <c r="AT113" s="217" t="s">
        <v>133</v>
      </c>
      <c r="AU113" s="217" t="s">
        <v>78</v>
      </c>
      <c r="AV113" s="11" t="s">
        <v>78</v>
      </c>
      <c r="AW113" s="11" t="s">
        <v>33</v>
      </c>
      <c r="AX113" s="11" t="s">
        <v>76</v>
      </c>
      <c r="AY113" s="217" t="s">
        <v>119</v>
      </c>
    </row>
    <row r="114" s="1" customFormat="1" ht="16.5" customHeight="1">
      <c r="B114" s="198"/>
      <c r="C114" s="199" t="s">
        <v>166</v>
      </c>
      <c r="D114" s="199" t="s">
        <v>121</v>
      </c>
      <c r="E114" s="200" t="s">
        <v>167</v>
      </c>
      <c r="F114" s="201" t="s">
        <v>168</v>
      </c>
      <c r="G114" s="202" t="s">
        <v>124</v>
      </c>
      <c r="H114" s="203">
        <v>2.1699999999999999</v>
      </c>
      <c r="I114" s="204"/>
      <c r="J114" s="205">
        <f>ROUND(I114*H114,2)</f>
        <v>0</v>
      </c>
      <c r="K114" s="201" t="s">
        <v>125</v>
      </c>
      <c r="L114" s="44"/>
      <c r="M114" s="206" t="s">
        <v>5</v>
      </c>
      <c r="N114" s="207" t="s">
        <v>40</v>
      </c>
      <c r="O114" s="45"/>
      <c r="P114" s="208">
        <f>O114*H114</f>
        <v>0</v>
      </c>
      <c r="Q114" s="208">
        <v>0</v>
      </c>
      <c r="R114" s="208">
        <f>Q114*H114</f>
        <v>0</v>
      </c>
      <c r="S114" s="208">
        <v>0</v>
      </c>
      <c r="T114" s="209">
        <f>S114*H114</f>
        <v>0</v>
      </c>
      <c r="AR114" s="22" t="s">
        <v>126</v>
      </c>
      <c r="AT114" s="22" t="s">
        <v>121</v>
      </c>
      <c r="AU114" s="22" t="s">
        <v>78</v>
      </c>
      <c r="AY114" s="22" t="s">
        <v>119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22" t="s">
        <v>76</v>
      </c>
      <c r="BK114" s="210">
        <f>ROUND(I114*H114,2)</f>
        <v>0</v>
      </c>
      <c r="BL114" s="22" t="s">
        <v>126</v>
      </c>
      <c r="BM114" s="22" t="s">
        <v>169</v>
      </c>
    </row>
    <row r="115" s="1" customFormat="1">
      <c r="B115" s="44"/>
      <c r="D115" s="211" t="s">
        <v>128</v>
      </c>
      <c r="F115" s="212" t="s">
        <v>168</v>
      </c>
      <c r="I115" s="213"/>
      <c r="L115" s="44"/>
      <c r="M115" s="214"/>
      <c r="N115" s="45"/>
      <c r="O115" s="45"/>
      <c r="P115" s="45"/>
      <c r="Q115" s="45"/>
      <c r="R115" s="45"/>
      <c r="S115" s="45"/>
      <c r="T115" s="83"/>
      <c r="AT115" s="22" t="s">
        <v>128</v>
      </c>
      <c r="AU115" s="22" t="s">
        <v>78</v>
      </c>
    </row>
    <row r="116" s="1" customFormat="1">
      <c r="B116" s="44"/>
      <c r="D116" s="211" t="s">
        <v>129</v>
      </c>
      <c r="F116" s="215" t="s">
        <v>170</v>
      </c>
      <c r="I116" s="213"/>
      <c r="L116" s="44"/>
      <c r="M116" s="214"/>
      <c r="N116" s="45"/>
      <c r="O116" s="45"/>
      <c r="P116" s="45"/>
      <c r="Q116" s="45"/>
      <c r="R116" s="45"/>
      <c r="S116" s="45"/>
      <c r="T116" s="83"/>
      <c r="AT116" s="22" t="s">
        <v>129</v>
      </c>
      <c r="AU116" s="22" t="s">
        <v>78</v>
      </c>
    </row>
    <row r="117" s="11" customFormat="1">
      <c r="B117" s="216"/>
      <c r="D117" s="211" t="s">
        <v>133</v>
      </c>
      <c r="E117" s="217" t="s">
        <v>5</v>
      </c>
      <c r="F117" s="218" t="s">
        <v>171</v>
      </c>
      <c r="H117" s="219">
        <v>2.1699999999999999</v>
      </c>
      <c r="I117" s="220"/>
      <c r="L117" s="216"/>
      <c r="M117" s="221"/>
      <c r="N117" s="222"/>
      <c r="O117" s="222"/>
      <c r="P117" s="222"/>
      <c r="Q117" s="222"/>
      <c r="R117" s="222"/>
      <c r="S117" s="222"/>
      <c r="T117" s="223"/>
      <c r="AT117" s="217" t="s">
        <v>133</v>
      </c>
      <c r="AU117" s="217" t="s">
        <v>78</v>
      </c>
      <c r="AV117" s="11" t="s">
        <v>78</v>
      </c>
      <c r="AW117" s="11" t="s">
        <v>33</v>
      </c>
      <c r="AX117" s="11" t="s">
        <v>69</v>
      </c>
      <c r="AY117" s="217" t="s">
        <v>119</v>
      </c>
    </row>
    <row r="118" s="1" customFormat="1" ht="16.5" customHeight="1">
      <c r="B118" s="198"/>
      <c r="C118" s="199" t="s">
        <v>172</v>
      </c>
      <c r="D118" s="199" t="s">
        <v>121</v>
      </c>
      <c r="E118" s="200" t="s">
        <v>173</v>
      </c>
      <c r="F118" s="201" t="s">
        <v>174</v>
      </c>
      <c r="G118" s="202" t="s">
        <v>124</v>
      </c>
      <c r="H118" s="203">
        <v>12.25</v>
      </c>
      <c r="I118" s="204"/>
      <c r="J118" s="205">
        <f>ROUND(I118*H118,2)</f>
        <v>0</v>
      </c>
      <c r="K118" s="201" t="s">
        <v>125</v>
      </c>
      <c r="L118" s="44"/>
      <c r="M118" s="206" t="s">
        <v>5</v>
      </c>
      <c r="N118" s="207" t="s">
        <v>40</v>
      </c>
      <c r="O118" s="45"/>
      <c r="P118" s="208">
        <f>O118*H118</f>
        <v>0</v>
      </c>
      <c r="Q118" s="208">
        <v>0</v>
      </c>
      <c r="R118" s="208">
        <f>Q118*H118</f>
        <v>0</v>
      </c>
      <c r="S118" s="208">
        <v>0</v>
      </c>
      <c r="T118" s="209">
        <f>S118*H118</f>
        <v>0</v>
      </c>
      <c r="AR118" s="22" t="s">
        <v>126</v>
      </c>
      <c r="AT118" s="22" t="s">
        <v>121</v>
      </c>
      <c r="AU118" s="22" t="s">
        <v>78</v>
      </c>
      <c r="AY118" s="22" t="s">
        <v>119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22" t="s">
        <v>76</v>
      </c>
      <c r="BK118" s="210">
        <f>ROUND(I118*H118,2)</f>
        <v>0</v>
      </c>
      <c r="BL118" s="22" t="s">
        <v>126</v>
      </c>
      <c r="BM118" s="22" t="s">
        <v>175</v>
      </c>
    </row>
    <row r="119" s="1" customFormat="1">
      <c r="B119" s="44"/>
      <c r="D119" s="211" t="s">
        <v>128</v>
      </c>
      <c r="F119" s="212" t="s">
        <v>174</v>
      </c>
      <c r="I119" s="213"/>
      <c r="L119" s="44"/>
      <c r="M119" s="214"/>
      <c r="N119" s="45"/>
      <c r="O119" s="45"/>
      <c r="P119" s="45"/>
      <c r="Q119" s="45"/>
      <c r="R119" s="45"/>
      <c r="S119" s="45"/>
      <c r="T119" s="83"/>
      <c r="AT119" s="22" t="s">
        <v>128</v>
      </c>
      <c r="AU119" s="22" t="s">
        <v>78</v>
      </c>
    </row>
    <row r="120" s="1" customFormat="1">
      <c r="B120" s="44"/>
      <c r="D120" s="211" t="s">
        <v>129</v>
      </c>
      <c r="F120" s="215" t="s">
        <v>176</v>
      </c>
      <c r="I120" s="213"/>
      <c r="L120" s="44"/>
      <c r="M120" s="214"/>
      <c r="N120" s="45"/>
      <c r="O120" s="45"/>
      <c r="P120" s="45"/>
      <c r="Q120" s="45"/>
      <c r="R120" s="45"/>
      <c r="S120" s="45"/>
      <c r="T120" s="83"/>
      <c r="AT120" s="22" t="s">
        <v>129</v>
      </c>
      <c r="AU120" s="22" t="s">
        <v>78</v>
      </c>
    </row>
    <row r="121" s="11" customFormat="1">
      <c r="B121" s="216"/>
      <c r="D121" s="211" t="s">
        <v>133</v>
      </c>
      <c r="E121" s="217" t="s">
        <v>5</v>
      </c>
      <c r="F121" s="218" t="s">
        <v>177</v>
      </c>
      <c r="H121" s="219">
        <v>12.25</v>
      </c>
      <c r="I121" s="220"/>
      <c r="L121" s="216"/>
      <c r="M121" s="221"/>
      <c r="N121" s="222"/>
      <c r="O121" s="222"/>
      <c r="P121" s="222"/>
      <c r="Q121" s="222"/>
      <c r="R121" s="222"/>
      <c r="S121" s="222"/>
      <c r="T121" s="223"/>
      <c r="AT121" s="217" t="s">
        <v>133</v>
      </c>
      <c r="AU121" s="217" t="s">
        <v>78</v>
      </c>
      <c r="AV121" s="11" t="s">
        <v>78</v>
      </c>
      <c r="AW121" s="11" t="s">
        <v>33</v>
      </c>
      <c r="AX121" s="11" t="s">
        <v>76</v>
      </c>
      <c r="AY121" s="217" t="s">
        <v>119</v>
      </c>
    </row>
    <row r="122" s="1" customFormat="1" ht="16.5" customHeight="1">
      <c r="B122" s="198"/>
      <c r="C122" s="199" t="s">
        <v>178</v>
      </c>
      <c r="D122" s="199" t="s">
        <v>121</v>
      </c>
      <c r="E122" s="200" t="s">
        <v>179</v>
      </c>
      <c r="F122" s="201" t="s">
        <v>180</v>
      </c>
      <c r="G122" s="202" t="s">
        <v>124</v>
      </c>
      <c r="H122" s="203">
        <v>50.979999999999997</v>
      </c>
      <c r="I122" s="204"/>
      <c r="J122" s="205">
        <f>ROUND(I122*H122,2)</f>
        <v>0</v>
      </c>
      <c r="K122" s="201" t="s">
        <v>125</v>
      </c>
      <c r="L122" s="44"/>
      <c r="M122" s="206" t="s">
        <v>5</v>
      </c>
      <c r="N122" s="207" t="s">
        <v>40</v>
      </c>
      <c r="O122" s="45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9">
        <f>S122*H122</f>
        <v>0</v>
      </c>
      <c r="AR122" s="22" t="s">
        <v>126</v>
      </c>
      <c r="AT122" s="22" t="s">
        <v>121</v>
      </c>
      <c r="AU122" s="22" t="s">
        <v>78</v>
      </c>
      <c r="AY122" s="22" t="s">
        <v>119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22" t="s">
        <v>76</v>
      </c>
      <c r="BK122" s="210">
        <f>ROUND(I122*H122,2)</f>
        <v>0</v>
      </c>
      <c r="BL122" s="22" t="s">
        <v>126</v>
      </c>
      <c r="BM122" s="22" t="s">
        <v>181</v>
      </c>
    </row>
    <row r="123" s="1" customFormat="1">
      <c r="B123" s="44"/>
      <c r="D123" s="211" t="s">
        <v>128</v>
      </c>
      <c r="F123" s="212" t="s">
        <v>180</v>
      </c>
      <c r="I123" s="213"/>
      <c r="L123" s="44"/>
      <c r="M123" s="214"/>
      <c r="N123" s="45"/>
      <c r="O123" s="45"/>
      <c r="P123" s="45"/>
      <c r="Q123" s="45"/>
      <c r="R123" s="45"/>
      <c r="S123" s="45"/>
      <c r="T123" s="83"/>
      <c r="AT123" s="22" t="s">
        <v>128</v>
      </c>
      <c r="AU123" s="22" t="s">
        <v>78</v>
      </c>
    </row>
    <row r="124" s="1" customFormat="1">
      <c r="B124" s="44"/>
      <c r="D124" s="211" t="s">
        <v>129</v>
      </c>
      <c r="F124" s="215" t="s">
        <v>182</v>
      </c>
      <c r="I124" s="213"/>
      <c r="L124" s="44"/>
      <c r="M124" s="214"/>
      <c r="N124" s="45"/>
      <c r="O124" s="45"/>
      <c r="P124" s="45"/>
      <c r="Q124" s="45"/>
      <c r="R124" s="45"/>
      <c r="S124" s="45"/>
      <c r="T124" s="83"/>
      <c r="AT124" s="22" t="s">
        <v>129</v>
      </c>
      <c r="AU124" s="22" t="s">
        <v>78</v>
      </c>
    </row>
    <row r="125" s="11" customFormat="1">
      <c r="B125" s="216"/>
      <c r="D125" s="211" t="s">
        <v>133</v>
      </c>
      <c r="E125" s="217" t="s">
        <v>5</v>
      </c>
      <c r="F125" s="218" t="s">
        <v>183</v>
      </c>
      <c r="H125" s="219">
        <v>50.979999999999997</v>
      </c>
      <c r="I125" s="220"/>
      <c r="L125" s="216"/>
      <c r="M125" s="221"/>
      <c r="N125" s="222"/>
      <c r="O125" s="222"/>
      <c r="P125" s="222"/>
      <c r="Q125" s="222"/>
      <c r="R125" s="222"/>
      <c r="S125" s="222"/>
      <c r="T125" s="223"/>
      <c r="AT125" s="217" t="s">
        <v>133</v>
      </c>
      <c r="AU125" s="217" t="s">
        <v>78</v>
      </c>
      <c r="AV125" s="11" t="s">
        <v>78</v>
      </c>
      <c r="AW125" s="11" t="s">
        <v>33</v>
      </c>
      <c r="AX125" s="11" t="s">
        <v>76</v>
      </c>
      <c r="AY125" s="217" t="s">
        <v>119</v>
      </c>
    </row>
    <row r="126" s="1" customFormat="1" ht="16.5" customHeight="1">
      <c r="B126" s="198"/>
      <c r="C126" s="199" t="s">
        <v>184</v>
      </c>
      <c r="D126" s="199" t="s">
        <v>121</v>
      </c>
      <c r="E126" s="200" t="s">
        <v>185</v>
      </c>
      <c r="F126" s="201" t="s">
        <v>186</v>
      </c>
      <c r="G126" s="202" t="s">
        <v>187</v>
      </c>
      <c r="H126" s="203">
        <v>30</v>
      </c>
      <c r="I126" s="204"/>
      <c r="J126" s="205">
        <f>ROUND(I126*H126,2)</f>
        <v>0</v>
      </c>
      <c r="K126" s="201" t="s">
        <v>125</v>
      </c>
      <c r="L126" s="44"/>
      <c r="M126" s="206" t="s">
        <v>5</v>
      </c>
      <c r="N126" s="207" t="s">
        <v>40</v>
      </c>
      <c r="O126" s="45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9">
        <f>S126*H126</f>
        <v>0</v>
      </c>
      <c r="AR126" s="22" t="s">
        <v>126</v>
      </c>
      <c r="AT126" s="22" t="s">
        <v>121</v>
      </c>
      <c r="AU126" s="22" t="s">
        <v>78</v>
      </c>
      <c r="AY126" s="22" t="s">
        <v>119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22" t="s">
        <v>76</v>
      </c>
      <c r="BK126" s="210">
        <f>ROUND(I126*H126,2)</f>
        <v>0</v>
      </c>
      <c r="BL126" s="22" t="s">
        <v>126</v>
      </c>
      <c r="BM126" s="22" t="s">
        <v>188</v>
      </c>
    </row>
    <row r="127" s="1" customFormat="1">
      <c r="B127" s="44"/>
      <c r="D127" s="211" t="s">
        <v>128</v>
      </c>
      <c r="F127" s="212" t="s">
        <v>186</v>
      </c>
      <c r="I127" s="213"/>
      <c r="L127" s="44"/>
      <c r="M127" s="214"/>
      <c r="N127" s="45"/>
      <c r="O127" s="45"/>
      <c r="P127" s="45"/>
      <c r="Q127" s="45"/>
      <c r="R127" s="45"/>
      <c r="S127" s="45"/>
      <c r="T127" s="83"/>
      <c r="AT127" s="22" t="s">
        <v>128</v>
      </c>
      <c r="AU127" s="22" t="s">
        <v>78</v>
      </c>
    </row>
    <row r="128" s="1" customFormat="1">
      <c r="B128" s="44"/>
      <c r="D128" s="211" t="s">
        <v>129</v>
      </c>
      <c r="F128" s="215" t="s">
        <v>189</v>
      </c>
      <c r="I128" s="213"/>
      <c r="L128" s="44"/>
      <c r="M128" s="214"/>
      <c r="N128" s="45"/>
      <c r="O128" s="45"/>
      <c r="P128" s="45"/>
      <c r="Q128" s="45"/>
      <c r="R128" s="45"/>
      <c r="S128" s="45"/>
      <c r="T128" s="83"/>
      <c r="AT128" s="22" t="s">
        <v>129</v>
      </c>
      <c r="AU128" s="22" t="s">
        <v>78</v>
      </c>
    </row>
    <row r="129" s="11" customFormat="1">
      <c r="B129" s="216"/>
      <c r="D129" s="211" t="s">
        <v>133</v>
      </c>
      <c r="E129" s="217" t="s">
        <v>5</v>
      </c>
      <c r="F129" s="218" t="s">
        <v>190</v>
      </c>
      <c r="H129" s="219">
        <v>30</v>
      </c>
      <c r="I129" s="220"/>
      <c r="L129" s="216"/>
      <c r="M129" s="221"/>
      <c r="N129" s="222"/>
      <c r="O129" s="222"/>
      <c r="P129" s="222"/>
      <c r="Q129" s="222"/>
      <c r="R129" s="222"/>
      <c r="S129" s="222"/>
      <c r="T129" s="223"/>
      <c r="AT129" s="217" t="s">
        <v>133</v>
      </c>
      <c r="AU129" s="217" t="s">
        <v>78</v>
      </c>
      <c r="AV129" s="11" t="s">
        <v>78</v>
      </c>
      <c r="AW129" s="11" t="s">
        <v>33</v>
      </c>
      <c r="AX129" s="11" t="s">
        <v>76</v>
      </c>
      <c r="AY129" s="217" t="s">
        <v>119</v>
      </c>
    </row>
    <row r="130" s="1" customFormat="1" ht="16.5" customHeight="1">
      <c r="B130" s="198"/>
      <c r="C130" s="199" t="s">
        <v>191</v>
      </c>
      <c r="D130" s="199" t="s">
        <v>121</v>
      </c>
      <c r="E130" s="200" t="s">
        <v>192</v>
      </c>
      <c r="F130" s="201" t="s">
        <v>193</v>
      </c>
      <c r="G130" s="202" t="s">
        <v>187</v>
      </c>
      <c r="H130" s="203">
        <v>30</v>
      </c>
      <c r="I130" s="204"/>
      <c r="J130" s="205">
        <f>ROUND(I130*H130,2)</f>
        <v>0</v>
      </c>
      <c r="K130" s="201" t="s">
        <v>125</v>
      </c>
      <c r="L130" s="44"/>
      <c r="M130" s="206" t="s">
        <v>5</v>
      </c>
      <c r="N130" s="207" t="s">
        <v>40</v>
      </c>
      <c r="O130" s="45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9">
        <f>S130*H130</f>
        <v>0</v>
      </c>
      <c r="AR130" s="22" t="s">
        <v>126</v>
      </c>
      <c r="AT130" s="22" t="s">
        <v>121</v>
      </c>
      <c r="AU130" s="22" t="s">
        <v>78</v>
      </c>
      <c r="AY130" s="22" t="s">
        <v>119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22" t="s">
        <v>76</v>
      </c>
      <c r="BK130" s="210">
        <f>ROUND(I130*H130,2)</f>
        <v>0</v>
      </c>
      <c r="BL130" s="22" t="s">
        <v>126</v>
      </c>
      <c r="BM130" s="22" t="s">
        <v>194</v>
      </c>
    </row>
    <row r="131" s="1" customFormat="1">
      <c r="B131" s="44"/>
      <c r="D131" s="211" t="s">
        <v>128</v>
      </c>
      <c r="F131" s="212" t="s">
        <v>193</v>
      </c>
      <c r="I131" s="213"/>
      <c r="L131" s="44"/>
      <c r="M131" s="214"/>
      <c r="N131" s="45"/>
      <c r="O131" s="45"/>
      <c r="P131" s="45"/>
      <c r="Q131" s="45"/>
      <c r="R131" s="45"/>
      <c r="S131" s="45"/>
      <c r="T131" s="83"/>
      <c r="AT131" s="22" t="s">
        <v>128</v>
      </c>
      <c r="AU131" s="22" t="s">
        <v>78</v>
      </c>
    </row>
    <row r="132" s="1" customFormat="1">
      <c r="B132" s="44"/>
      <c r="D132" s="211" t="s">
        <v>129</v>
      </c>
      <c r="F132" s="215" t="s">
        <v>195</v>
      </c>
      <c r="I132" s="213"/>
      <c r="L132" s="44"/>
      <c r="M132" s="214"/>
      <c r="N132" s="45"/>
      <c r="O132" s="45"/>
      <c r="P132" s="45"/>
      <c r="Q132" s="45"/>
      <c r="R132" s="45"/>
      <c r="S132" s="45"/>
      <c r="T132" s="83"/>
      <c r="AT132" s="22" t="s">
        <v>129</v>
      </c>
      <c r="AU132" s="22" t="s">
        <v>78</v>
      </c>
    </row>
    <row r="133" s="11" customFormat="1">
      <c r="B133" s="216"/>
      <c r="D133" s="211" t="s">
        <v>133</v>
      </c>
      <c r="E133" s="217" t="s">
        <v>5</v>
      </c>
      <c r="F133" s="218" t="s">
        <v>196</v>
      </c>
      <c r="H133" s="219">
        <v>30</v>
      </c>
      <c r="I133" s="220"/>
      <c r="L133" s="216"/>
      <c r="M133" s="221"/>
      <c r="N133" s="222"/>
      <c r="O133" s="222"/>
      <c r="P133" s="222"/>
      <c r="Q133" s="222"/>
      <c r="R133" s="222"/>
      <c r="S133" s="222"/>
      <c r="T133" s="223"/>
      <c r="AT133" s="217" t="s">
        <v>133</v>
      </c>
      <c r="AU133" s="217" t="s">
        <v>78</v>
      </c>
      <c r="AV133" s="11" t="s">
        <v>78</v>
      </c>
      <c r="AW133" s="11" t="s">
        <v>33</v>
      </c>
      <c r="AX133" s="11" t="s">
        <v>76</v>
      </c>
      <c r="AY133" s="217" t="s">
        <v>119</v>
      </c>
    </row>
    <row r="134" s="10" customFormat="1" ht="29.88" customHeight="1">
      <c r="B134" s="185"/>
      <c r="D134" s="186" t="s">
        <v>68</v>
      </c>
      <c r="E134" s="196" t="s">
        <v>78</v>
      </c>
      <c r="F134" s="196" t="s">
        <v>197</v>
      </c>
      <c r="I134" s="188"/>
      <c r="J134" s="197">
        <f>BK134</f>
        <v>0</v>
      </c>
      <c r="L134" s="185"/>
      <c r="M134" s="190"/>
      <c r="N134" s="191"/>
      <c r="O134" s="191"/>
      <c r="P134" s="192">
        <f>SUM(P135:P140)</f>
        <v>0</v>
      </c>
      <c r="Q134" s="191"/>
      <c r="R134" s="192">
        <f>SUM(R135:R140)</f>
        <v>0</v>
      </c>
      <c r="S134" s="191"/>
      <c r="T134" s="193">
        <f>SUM(T135:T140)</f>
        <v>0</v>
      </c>
      <c r="AR134" s="186" t="s">
        <v>76</v>
      </c>
      <c r="AT134" s="194" t="s">
        <v>68</v>
      </c>
      <c r="AU134" s="194" t="s">
        <v>76</v>
      </c>
      <c r="AY134" s="186" t="s">
        <v>119</v>
      </c>
      <c r="BK134" s="195">
        <f>SUM(BK135:BK140)</f>
        <v>0</v>
      </c>
    </row>
    <row r="135" s="1" customFormat="1" ht="16.5" customHeight="1">
      <c r="B135" s="198"/>
      <c r="C135" s="199" t="s">
        <v>198</v>
      </c>
      <c r="D135" s="199" t="s">
        <v>121</v>
      </c>
      <c r="E135" s="200" t="s">
        <v>199</v>
      </c>
      <c r="F135" s="201" t="s">
        <v>200</v>
      </c>
      <c r="G135" s="202" t="s">
        <v>124</v>
      </c>
      <c r="H135" s="203">
        <v>6.0750000000000002</v>
      </c>
      <c r="I135" s="204"/>
      <c r="J135" s="205">
        <f>ROUND(I135*H135,2)</f>
        <v>0</v>
      </c>
      <c r="K135" s="201" t="s">
        <v>125</v>
      </c>
      <c r="L135" s="44"/>
      <c r="M135" s="206" t="s">
        <v>5</v>
      </c>
      <c r="N135" s="207" t="s">
        <v>40</v>
      </c>
      <c r="O135" s="45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9">
        <f>S135*H135</f>
        <v>0</v>
      </c>
      <c r="AR135" s="22" t="s">
        <v>126</v>
      </c>
      <c r="AT135" s="22" t="s">
        <v>121</v>
      </c>
      <c r="AU135" s="22" t="s">
        <v>78</v>
      </c>
      <c r="AY135" s="22" t="s">
        <v>119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22" t="s">
        <v>76</v>
      </c>
      <c r="BK135" s="210">
        <f>ROUND(I135*H135,2)</f>
        <v>0</v>
      </c>
      <c r="BL135" s="22" t="s">
        <v>126</v>
      </c>
      <c r="BM135" s="22" t="s">
        <v>201</v>
      </c>
    </row>
    <row r="136" s="1" customFormat="1">
      <c r="B136" s="44"/>
      <c r="D136" s="211" t="s">
        <v>128</v>
      </c>
      <c r="F136" s="212" t="s">
        <v>202</v>
      </c>
      <c r="I136" s="213"/>
      <c r="L136" s="44"/>
      <c r="M136" s="214"/>
      <c r="N136" s="45"/>
      <c r="O136" s="45"/>
      <c r="P136" s="45"/>
      <c r="Q136" s="45"/>
      <c r="R136" s="45"/>
      <c r="S136" s="45"/>
      <c r="T136" s="83"/>
      <c r="AT136" s="22" t="s">
        <v>128</v>
      </c>
      <c r="AU136" s="22" t="s">
        <v>78</v>
      </c>
    </row>
    <row r="137" s="1" customFormat="1">
      <c r="B137" s="44"/>
      <c r="D137" s="211" t="s">
        <v>129</v>
      </c>
      <c r="F137" s="215" t="s">
        <v>203</v>
      </c>
      <c r="I137" s="213"/>
      <c r="L137" s="44"/>
      <c r="M137" s="214"/>
      <c r="N137" s="45"/>
      <c r="O137" s="45"/>
      <c r="P137" s="45"/>
      <c r="Q137" s="45"/>
      <c r="R137" s="45"/>
      <c r="S137" s="45"/>
      <c r="T137" s="83"/>
      <c r="AT137" s="22" t="s">
        <v>129</v>
      </c>
      <c r="AU137" s="22" t="s">
        <v>78</v>
      </c>
    </row>
    <row r="138" s="11" customFormat="1">
      <c r="B138" s="216"/>
      <c r="D138" s="211" t="s">
        <v>133</v>
      </c>
      <c r="E138" s="217" t="s">
        <v>5</v>
      </c>
      <c r="F138" s="218" t="s">
        <v>204</v>
      </c>
      <c r="H138" s="219">
        <v>3.5800000000000001</v>
      </c>
      <c r="I138" s="220"/>
      <c r="L138" s="216"/>
      <c r="M138" s="221"/>
      <c r="N138" s="222"/>
      <c r="O138" s="222"/>
      <c r="P138" s="222"/>
      <c r="Q138" s="222"/>
      <c r="R138" s="222"/>
      <c r="S138" s="222"/>
      <c r="T138" s="223"/>
      <c r="AT138" s="217" t="s">
        <v>133</v>
      </c>
      <c r="AU138" s="217" t="s">
        <v>78</v>
      </c>
      <c r="AV138" s="11" t="s">
        <v>78</v>
      </c>
      <c r="AW138" s="11" t="s">
        <v>33</v>
      </c>
      <c r="AX138" s="11" t="s">
        <v>69</v>
      </c>
      <c r="AY138" s="217" t="s">
        <v>119</v>
      </c>
    </row>
    <row r="139" s="11" customFormat="1">
      <c r="B139" s="216"/>
      <c r="D139" s="211" t="s">
        <v>133</v>
      </c>
      <c r="E139" s="217" t="s">
        <v>5</v>
      </c>
      <c r="F139" s="218" t="s">
        <v>205</v>
      </c>
      <c r="H139" s="219">
        <v>0.56999999999999995</v>
      </c>
      <c r="I139" s="220"/>
      <c r="L139" s="216"/>
      <c r="M139" s="221"/>
      <c r="N139" s="222"/>
      <c r="O139" s="222"/>
      <c r="P139" s="222"/>
      <c r="Q139" s="222"/>
      <c r="R139" s="222"/>
      <c r="S139" s="222"/>
      <c r="T139" s="223"/>
      <c r="AT139" s="217" t="s">
        <v>133</v>
      </c>
      <c r="AU139" s="217" t="s">
        <v>78</v>
      </c>
      <c r="AV139" s="11" t="s">
        <v>78</v>
      </c>
      <c r="AW139" s="11" t="s">
        <v>33</v>
      </c>
      <c r="AX139" s="11" t="s">
        <v>69</v>
      </c>
      <c r="AY139" s="217" t="s">
        <v>119</v>
      </c>
    </row>
    <row r="140" s="11" customFormat="1">
      <c r="B140" s="216"/>
      <c r="D140" s="211" t="s">
        <v>133</v>
      </c>
      <c r="E140" s="217" t="s">
        <v>5</v>
      </c>
      <c r="F140" s="218" t="s">
        <v>206</v>
      </c>
      <c r="H140" s="219">
        <v>1.925</v>
      </c>
      <c r="I140" s="220"/>
      <c r="L140" s="216"/>
      <c r="M140" s="221"/>
      <c r="N140" s="222"/>
      <c r="O140" s="222"/>
      <c r="P140" s="222"/>
      <c r="Q140" s="222"/>
      <c r="R140" s="222"/>
      <c r="S140" s="222"/>
      <c r="T140" s="223"/>
      <c r="AT140" s="217" t="s">
        <v>133</v>
      </c>
      <c r="AU140" s="217" t="s">
        <v>78</v>
      </c>
      <c r="AV140" s="11" t="s">
        <v>78</v>
      </c>
      <c r="AW140" s="11" t="s">
        <v>33</v>
      </c>
      <c r="AX140" s="11" t="s">
        <v>69</v>
      </c>
      <c r="AY140" s="217" t="s">
        <v>119</v>
      </c>
    </row>
    <row r="141" s="10" customFormat="1" ht="29.88" customHeight="1">
      <c r="B141" s="185"/>
      <c r="D141" s="186" t="s">
        <v>68</v>
      </c>
      <c r="E141" s="196" t="s">
        <v>141</v>
      </c>
      <c r="F141" s="196" t="s">
        <v>207</v>
      </c>
      <c r="I141" s="188"/>
      <c r="J141" s="197">
        <f>BK141</f>
        <v>0</v>
      </c>
      <c r="L141" s="185"/>
      <c r="M141" s="190"/>
      <c r="N141" s="191"/>
      <c r="O141" s="191"/>
      <c r="P141" s="192">
        <f>SUM(P142:P145)</f>
        <v>0</v>
      </c>
      <c r="Q141" s="191"/>
      <c r="R141" s="192">
        <f>SUM(R142:R145)</f>
        <v>0</v>
      </c>
      <c r="S141" s="191"/>
      <c r="T141" s="193">
        <f>SUM(T142:T145)</f>
        <v>0</v>
      </c>
      <c r="AR141" s="186" t="s">
        <v>76</v>
      </c>
      <c r="AT141" s="194" t="s">
        <v>68</v>
      </c>
      <c r="AU141" s="194" t="s">
        <v>76</v>
      </c>
      <c r="AY141" s="186" t="s">
        <v>119</v>
      </c>
      <c r="BK141" s="195">
        <f>SUM(BK142:BK145)</f>
        <v>0</v>
      </c>
    </row>
    <row r="142" s="1" customFormat="1" ht="16.5" customHeight="1">
      <c r="B142" s="198"/>
      <c r="C142" s="199" t="s">
        <v>208</v>
      </c>
      <c r="D142" s="199" t="s">
        <v>121</v>
      </c>
      <c r="E142" s="200" t="s">
        <v>209</v>
      </c>
      <c r="F142" s="201" t="s">
        <v>210</v>
      </c>
      <c r="G142" s="202" t="s">
        <v>124</v>
      </c>
      <c r="H142" s="203">
        <v>2.0350000000000001</v>
      </c>
      <c r="I142" s="204"/>
      <c r="J142" s="205">
        <f>ROUND(I142*H142,2)</f>
        <v>0</v>
      </c>
      <c r="K142" s="201" t="s">
        <v>125</v>
      </c>
      <c r="L142" s="44"/>
      <c r="M142" s="206" t="s">
        <v>5</v>
      </c>
      <c r="N142" s="207" t="s">
        <v>40</v>
      </c>
      <c r="O142" s="45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9">
        <f>S142*H142</f>
        <v>0</v>
      </c>
      <c r="AR142" s="22" t="s">
        <v>126</v>
      </c>
      <c r="AT142" s="22" t="s">
        <v>121</v>
      </c>
      <c r="AU142" s="22" t="s">
        <v>78</v>
      </c>
      <c r="AY142" s="22" t="s">
        <v>119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22" t="s">
        <v>76</v>
      </c>
      <c r="BK142" s="210">
        <f>ROUND(I142*H142,2)</f>
        <v>0</v>
      </c>
      <c r="BL142" s="22" t="s">
        <v>126</v>
      </c>
      <c r="BM142" s="22" t="s">
        <v>211</v>
      </c>
    </row>
    <row r="143" s="1" customFormat="1">
      <c r="B143" s="44"/>
      <c r="D143" s="211" t="s">
        <v>128</v>
      </c>
      <c r="F143" s="212" t="s">
        <v>212</v>
      </c>
      <c r="I143" s="213"/>
      <c r="L143" s="44"/>
      <c r="M143" s="214"/>
      <c r="N143" s="45"/>
      <c r="O143" s="45"/>
      <c r="P143" s="45"/>
      <c r="Q143" s="45"/>
      <c r="R143" s="45"/>
      <c r="S143" s="45"/>
      <c r="T143" s="83"/>
      <c r="AT143" s="22" t="s">
        <v>128</v>
      </c>
      <c r="AU143" s="22" t="s">
        <v>78</v>
      </c>
    </row>
    <row r="144" s="1" customFormat="1">
      <c r="B144" s="44"/>
      <c r="D144" s="211" t="s">
        <v>129</v>
      </c>
      <c r="F144" s="215" t="s">
        <v>213</v>
      </c>
      <c r="I144" s="213"/>
      <c r="L144" s="44"/>
      <c r="M144" s="214"/>
      <c r="N144" s="45"/>
      <c r="O144" s="45"/>
      <c r="P144" s="45"/>
      <c r="Q144" s="45"/>
      <c r="R144" s="45"/>
      <c r="S144" s="45"/>
      <c r="T144" s="83"/>
      <c r="AT144" s="22" t="s">
        <v>129</v>
      </c>
      <c r="AU144" s="22" t="s">
        <v>78</v>
      </c>
    </row>
    <row r="145" s="11" customFormat="1">
      <c r="B145" s="216"/>
      <c r="D145" s="211" t="s">
        <v>133</v>
      </c>
      <c r="E145" s="217" t="s">
        <v>5</v>
      </c>
      <c r="F145" s="218" t="s">
        <v>214</v>
      </c>
      <c r="H145" s="219">
        <v>2.0350000000000001</v>
      </c>
      <c r="I145" s="220"/>
      <c r="L145" s="216"/>
      <c r="M145" s="221"/>
      <c r="N145" s="222"/>
      <c r="O145" s="222"/>
      <c r="P145" s="222"/>
      <c r="Q145" s="222"/>
      <c r="R145" s="222"/>
      <c r="S145" s="222"/>
      <c r="T145" s="223"/>
      <c r="AT145" s="217" t="s">
        <v>133</v>
      </c>
      <c r="AU145" s="217" t="s">
        <v>78</v>
      </c>
      <c r="AV145" s="11" t="s">
        <v>78</v>
      </c>
      <c r="AW145" s="11" t="s">
        <v>33</v>
      </c>
      <c r="AX145" s="11" t="s">
        <v>76</v>
      </c>
      <c r="AY145" s="217" t="s">
        <v>119</v>
      </c>
    </row>
    <row r="146" s="10" customFormat="1" ht="29.88" customHeight="1">
      <c r="B146" s="185"/>
      <c r="D146" s="186" t="s">
        <v>68</v>
      </c>
      <c r="E146" s="196" t="s">
        <v>126</v>
      </c>
      <c r="F146" s="196" t="s">
        <v>215</v>
      </c>
      <c r="I146" s="188"/>
      <c r="J146" s="197">
        <f>BK146</f>
        <v>0</v>
      </c>
      <c r="L146" s="185"/>
      <c r="M146" s="190"/>
      <c r="N146" s="191"/>
      <c r="O146" s="191"/>
      <c r="P146" s="192">
        <f>SUM(P147:P151)</f>
        <v>0</v>
      </c>
      <c r="Q146" s="191"/>
      <c r="R146" s="192">
        <f>SUM(R147:R151)</f>
        <v>0</v>
      </c>
      <c r="S146" s="191"/>
      <c r="T146" s="193">
        <f>SUM(T147:T151)</f>
        <v>0</v>
      </c>
      <c r="AR146" s="186" t="s">
        <v>76</v>
      </c>
      <c r="AT146" s="194" t="s">
        <v>68</v>
      </c>
      <c r="AU146" s="194" t="s">
        <v>76</v>
      </c>
      <c r="AY146" s="186" t="s">
        <v>119</v>
      </c>
      <c r="BK146" s="195">
        <f>SUM(BK147:BK151)</f>
        <v>0</v>
      </c>
    </row>
    <row r="147" s="1" customFormat="1" ht="16.5" customHeight="1">
      <c r="B147" s="198"/>
      <c r="C147" s="199" t="s">
        <v>216</v>
      </c>
      <c r="D147" s="199" t="s">
        <v>121</v>
      </c>
      <c r="E147" s="200" t="s">
        <v>217</v>
      </c>
      <c r="F147" s="201" t="s">
        <v>218</v>
      </c>
      <c r="G147" s="202" t="s">
        <v>124</v>
      </c>
      <c r="H147" s="203">
        <v>1.95</v>
      </c>
      <c r="I147" s="204"/>
      <c r="J147" s="205">
        <f>ROUND(I147*H147,2)</f>
        <v>0</v>
      </c>
      <c r="K147" s="201" t="s">
        <v>125</v>
      </c>
      <c r="L147" s="44"/>
      <c r="M147" s="206" t="s">
        <v>5</v>
      </c>
      <c r="N147" s="207" t="s">
        <v>40</v>
      </c>
      <c r="O147" s="45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9">
        <f>S147*H147</f>
        <v>0</v>
      </c>
      <c r="AR147" s="22" t="s">
        <v>126</v>
      </c>
      <c r="AT147" s="22" t="s">
        <v>121</v>
      </c>
      <c r="AU147" s="22" t="s">
        <v>78</v>
      </c>
      <c r="AY147" s="22" t="s">
        <v>119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22" t="s">
        <v>76</v>
      </c>
      <c r="BK147" s="210">
        <f>ROUND(I147*H147,2)</f>
        <v>0</v>
      </c>
      <c r="BL147" s="22" t="s">
        <v>126</v>
      </c>
      <c r="BM147" s="22" t="s">
        <v>219</v>
      </c>
    </row>
    <row r="148" s="1" customFormat="1">
      <c r="B148" s="44"/>
      <c r="D148" s="211" t="s">
        <v>128</v>
      </c>
      <c r="F148" s="212" t="s">
        <v>218</v>
      </c>
      <c r="I148" s="213"/>
      <c r="L148" s="44"/>
      <c r="M148" s="214"/>
      <c r="N148" s="45"/>
      <c r="O148" s="45"/>
      <c r="P148" s="45"/>
      <c r="Q148" s="45"/>
      <c r="R148" s="45"/>
      <c r="S148" s="45"/>
      <c r="T148" s="83"/>
      <c r="AT148" s="22" t="s">
        <v>128</v>
      </c>
      <c r="AU148" s="22" t="s">
        <v>78</v>
      </c>
    </row>
    <row r="149" s="1" customFormat="1">
      <c r="B149" s="44"/>
      <c r="D149" s="211" t="s">
        <v>129</v>
      </c>
      <c r="F149" s="215" t="s">
        <v>220</v>
      </c>
      <c r="I149" s="213"/>
      <c r="L149" s="44"/>
      <c r="M149" s="214"/>
      <c r="N149" s="45"/>
      <c r="O149" s="45"/>
      <c r="P149" s="45"/>
      <c r="Q149" s="45"/>
      <c r="R149" s="45"/>
      <c r="S149" s="45"/>
      <c r="T149" s="83"/>
      <c r="AT149" s="22" t="s">
        <v>129</v>
      </c>
      <c r="AU149" s="22" t="s">
        <v>78</v>
      </c>
    </row>
    <row r="150" s="11" customFormat="1">
      <c r="B150" s="216"/>
      <c r="D150" s="211" t="s">
        <v>133</v>
      </c>
      <c r="E150" s="217" t="s">
        <v>5</v>
      </c>
      <c r="F150" s="218" t="s">
        <v>221</v>
      </c>
      <c r="H150" s="219">
        <v>0.62</v>
      </c>
      <c r="I150" s="220"/>
      <c r="L150" s="216"/>
      <c r="M150" s="221"/>
      <c r="N150" s="222"/>
      <c r="O150" s="222"/>
      <c r="P150" s="222"/>
      <c r="Q150" s="222"/>
      <c r="R150" s="222"/>
      <c r="S150" s="222"/>
      <c r="T150" s="223"/>
      <c r="AT150" s="217" t="s">
        <v>133</v>
      </c>
      <c r="AU150" s="217" t="s">
        <v>78</v>
      </c>
      <c r="AV150" s="11" t="s">
        <v>78</v>
      </c>
      <c r="AW150" s="11" t="s">
        <v>33</v>
      </c>
      <c r="AX150" s="11" t="s">
        <v>69</v>
      </c>
      <c r="AY150" s="217" t="s">
        <v>119</v>
      </c>
    </row>
    <row r="151" s="11" customFormat="1">
      <c r="B151" s="216"/>
      <c r="D151" s="211" t="s">
        <v>133</v>
      </c>
      <c r="E151" s="217" t="s">
        <v>5</v>
      </c>
      <c r="F151" s="218" t="s">
        <v>222</v>
      </c>
      <c r="H151" s="219">
        <v>1.3300000000000001</v>
      </c>
      <c r="I151" s="220"/>
      <c r="L151" s="216"/>
      <c r="M151" s="221"/>
      <c r="N151" s="222"/>
      <c r="O151" s="222"/>
      <c r="P151" s="222"/>
      <c r="Q151" s="222"/>
      <c r="R151" s="222"/>
      <c r="S151" s="222"/>
      <c r="T151" s="223"/>
      <c r="AT151" s="217" t="s">
        <v>133</v>
      </c>
      <c r="AU151" s="217" t="s">
        <v>78</v>
      </c>
      <c r="AV151" s="11" t="s">
        <v>78</v>
      </c>
      <c r="AW151" s="11" t="s">
        <v>33</v>
      </c>
      <c r="AX151" s="11" t="s">
        <v>69</v>
      </c>
      <c r="AY151" s="217" t="s">
        <v>119</v>
      </c>
    </row>
    <row r="152" s="10" customFormat="1" ht="29.88" customHeight="1">
      <c r="B152" s="185"/>
      <c r="D152" s="186" t="s">
        <v>68</v>
      </c>
      <c r="E152" s="196" t="s">
        <v>152</v>
      </c>
      <c r="F152" s="196" t="s">
        <v>223</v>
      </c>
      <c r="I152" s="188"/>
      <c r="J152" s="197">
        <f>BK152</f>
        <v>0</v>
      </c>
      <c r="L152" s="185"/>
      <c r="M152" s="190"/>
      <c r="N152" s="191"/>
      <c r="O152" s="191"/>
      <c r="P152" s="192">
        <f>SUM(P153:P181)</f>
        <v>0</v>
      </c>
      <c r="Q152" s="191"/>
      <c r="R152" s="192">
        <f>SUM(R153:R181)</f>
        <v>0</v>
      </c>
      <c r="S152" s="191"/>
      <c r="T152" s="193">
        <f>SUM(T153:T181)</f>
        <v>0</v>
      </c>
      <c r="AR152" s="186" t="s">
        <v>76</v>
      </c>
      <c r="AT152" s="194" t="s">
        <v>68</v>
      </c>
      <c r="AU152" s="194" t="s">
        <v>76</v>
      </c>
      <c r="AY152" s="186" t="s">
        <v>119</v>
      </c>
      <c r="BK152" s="195">
        <f>SUM(BK153:BK181)</f>
        <v>0</v>
      </c>
    </row>
    <row r="153" s="1" customFormat="1" ht="16.5" customHeight="1">
      <c r="B153" s="198"/>
      <c r="C153" s="199" t="s">
        <v>11</v>
      </c>
      <c r="D153" s="199" t="s">
        <v>121</v>
      </c>
      <c r="E153" s="200" t="s">
        <v>224</v>
      </c>
      <c r="F153" s="201" t="s">
        <v>225</v>
      </c>
      <c r="G153" s="202" t="s">
        <v>124</v>
      </c>
      <c r="H153" s="203">
        <v>15.19</v>
      </c>
      <c r="I153" s="204"/>
      <c r="J153" s="205">
        <f>ROUND(I153*H153,2)</f>
        <v>0</v>
      </c>
      <c r="K153" s="201" t="s">
        <v>125</v>
      </c>
      <c r="L153" s="44"/>
      <c r="M153" s="206" t="s">
        <v>5</v>
      </c>
      <c r="N153" s="207" t="s">
        <v>40</v>
      </c>
      <c r="O153" s="45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9">
        <f>S153*H153</f>
        <v>0</v>
      </c>
      <c r="AR153" s="22" t="s">
        <v>126</v>
      </c>
      <c r="AT153" s="22" t="s">
        <v>121</v>
      </c>
      <c r="AU153" s="22" t="s">
        <v>78</v>
      </c>
      <c r="AY153" s="22" t="s">
        <v>119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22" t="s">
        <v>76</v>
      </c>
      <c r="BK153" s="210">
        <f>ROUND(I153*H153,2)</f>
        <v>0</v>
      </c>
      <c r="BL153" s="22" t="s">
        <v>126</v>
      </c>
      <c r="BM153" s="22" t="s">
        <v>226</v>
      </c>
    </row>
    <row r="154" s="1" customFormat="1">
      <c r="B154" s="44"/>
      <c r="D154" s="211" t="s">
        <v>128</v>
      </c>
      <c r="F154" s="212" t="s">
        <v>225</v>
      </c>
      <c r="I154" s="213"/>
      <c r="L154" s="44"/>
      <c r="M154" s="214"/>
      <c r="N154" s="45"/>
      <c r="O154" s="45"/>
      <c r="P154" s="45"/>
      <c r="Q154" s="45"/>
      <c r="R154" s="45"/>
      <c r="S154" s="45"/>
      <c r="T154" s="83"/>
      <c r="AT154" s="22" t="s">
        <v>128</v>
      </c>
      <c r="AU154" s="22" t="s">
        <v>78</v>
      </c>
    </row>
    <row r="155" s="1" customFormat="1">
      <c r="B155" s="44"/>
      <c r="D155" s="211" t="s">
        <v>129</v>
      </c>
      <c r="F155" s="215" t="s">
        <v>227</v>
      </c>
      <c r="I155" s="213"/>
      <c r="L155" s="44"/>
      <c r="M155" s="214"/>
      <c r="N155" s="45"/>
      <c r="O155" s="45"/>
      <c r="P155" s="45"/>
      <c r="Q155" s="45"/>
      <c r="R155" s="45"/>
      <c r="S155" s="45"/>
      <c r="T155" s="83"/>
      <c r="AT155" s="22" t="s">
        <v>129</v>
      </c>
      <c r="AU155" s="22" t="s">
        <v>78</v>
      </c>
    </row>
    <row r="156" s="11" customFormat="1">
      <c r="B156" s="216"/>
      <c r="D156" s="211" t="s">
        <v>133</v>
      </c>
      <c r="E156" s="217" t="s">
        <v>5</v>
      </c>
      <c r="F156" s="218" t="s">
        <v>228</v>
      </c>
      <c r="H156" s="219">
        <v>8.75</v>
      </c>
      <c r="I156" s="220"/>
      <c r="L156" s="216"/>
      <c r="M156" s="221"/>
      <c r="N156" s="222"/>
      <c r="O156" s="222"/>
      <c r="P156" s="222"/>
      <c r="Q156" s="222"/>
      <c r="R156" s="222"/>
      <c r="S156" s="222"/>
      <c r="T156" s="223"/>
      <c r="AT156" s="217" t="s">
        <v>133</v>
      </c>
      <c r="AU156" s="217" t="s">
        <v>78</v>
      </c>
      <c r="AV156" s="11" t="s">
        <v>78</v>
      </c>
      <c r="AW156" s="11" t="s">
        <v>33</v>
      </c>
      <c r="AX156" s="11" t="s">
        <v>69</v>
      </c>
      <c r="AY156" s="217" t="s">
        <v>119</v>
      </c>
    </row>
    <row r="157" s="11" customFormat="1">
      <c r="B157" s="216"/>
      <c r="D157" s="211" t="s">
        <v>133</v>
      </c>
      <c r="E157" s="217" t="s">
        <v>5</v>
      </c>
      <c r="F157" s="218" t="s">
        <v>229</v>
      </c>
      <c r="H157" s="219">
        <v>6.4400000000000004</v>
      </c>
      <c r="I157" s="220"/>
      <c r="L157" s="216"/>
      <c r="M157" s="221"/>
      <c r="N157" s="222"/>
      <c r="O157" s="222"/>
      <c r="P157" s="222"/>
      <c r="Q157" s="222"/>
      <c r="R157" s="222"/>
      <c r="S157" s="222"/>
      <c r="T157" s="223"/>
      <c r="AT157" s="217" t="s">
        <v>133</v>
      </c>
      <c r="AU157" s="217" t="s">
        <v>78</v>
      </c>
      <c r="AV157" s="11" t="s">
        <v>78</v>
      </c>
      <c r="AW157" s="11" t="s">
        <v>33</v>
      </c>
      <c r="AX157" s="11" t="s">
        <v>69</v>
      </c>
      <c r="AY157" s="217" t="s">
        <v>119</v>
      </c>
    </row>
    <row r="158" s="1" customFormat="1" ht="16.5" customHeight="1">
      <c r="B158" s="198"/>
      <c r="C158" s="199" t="s">
        <v>230</v>
      </c>
      <c r="D158" s="199" t="s">
        <v>121</v>
      </c>
      <c r="E158" s="200" t="s">
        <v>231</v>
      </c>
      <c r="F158" s="201" t="s">
        <v>232</v>
      </c>
      <c r="G158" s="202" t="s">
        <v>187</v>
      </c>
      <c r="H158" s="203">
        <v>30</v>
      </c>
      <c r="I158" s="204"/>
      <c r="J158" s="205">
        <f>ROUND(I158*H158,2)</f>
        <v>0</v>
      </c>
      <c r="K158" s="201" t="s">
        <v>125</v>
      </c>
      <c r="L158" s="44"/>
      <c r="M158" s="206" t="s">
        <v>5</v>
      </c>
      <c r="N158" s="207" t="s">
        <v>40</v>
      </c>
      <c r="O158" s="45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9">
        <f>S158*H158</f>
        <v>0</v>
      </c>
      <c r="AR158" s="22" t="s">
        <v>126</v>
      </c>
      <c r="AT158" s="22" t="s">
        <v>121</v>
      </c>
      <c r="AU158" s="22" t="s">
        <v>78</v>
      </c>
      <c r="AY158" s="22" t="s">
        <v>119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22" t="s">
        <v>76</v>
      </c>
      <c r="BK158" s="210">
        <f>ROUND(I158*H158,2)</f>
        <v>0</v>
      </c>
      <c r="BL158" s="22" t="s">
        <v>126</v>
      </c>
      <c r="BM158" s="22" t="s">
        <v>233</v>
      </c>
    </row>
    <row r="159" s="1" customFormat="1">
      <c r="B159" s="44"/>
      <c r="D159" s="211" t="s">
        <v>128</v>
      </c>
      <c r="F159" s="212" t="s">
        <v>232</v>
      </c>
      <c r="I159" s="213"/>
      <c r="L159" s="44"/>
      <c r="M159" s="214"/>
      <c r="N159" s="45"/>
      <c r="O159" s="45"/>
      <c r="P159" s="45"/>
      <c r="Q159" s="45"/>
      <c r="R159" s="45"/>
      <c r="S159" s="45"/>
      <c r="T159" s="83"/>
      <c r="AT159" s="22" t="s">
        <v>128</v>
      </c>
      <c r="AU159" s="22" t="s">
        <v>78</v>
      </c>
    </row>
    <row r="160" s="1" customFormat="1">
      <c r="B160" s="44"/>
      <c r="D160" s="211" t="s">
        <v>129</v>
      </c>
      <c r="F160" s="215" t="s">
        <v>234</v>
      </c>
      <c r="I160" s="213"/>
      <c r="L160" s="44"/>
      <c r="M160" s="214"/>
      <c r="N160" s="45"/>
      <c r="O160" s="45"/>
      <c r="P160" s="45"/>
      <c r="Q160" s="45"/>
      <c r="R160" s="45"/>
      <c r="S160" s="45"/>
      <c r="T160" s="83"/>
      <c r="AT160" s="22" t="s">
        <v>129</v>
      </c>
      <c r="AU160" s="22" t="s">
        <v>78</v>
      </c>
    </row>
    <row r="161" s="11" customFormat="1">
      <c r="B161" s="216"/>
      <c r="D161" s="211" t="s">
        <v>133</v>
      </c>
      <c r="E161" s="217" t="s">
        <v>5</v>
      </c>
      <c r="F161" s="218" t="s">
        <v>235</v>
      </c>
      <c r="H161" s="219">
        <v>30</v>
      </c>
      <c r="I161" s="220"/>
      <c r="L161" s="216"/>
      <c r="M161" s="221"/>
      <c r="N161" s="222"/>
      <c r="O161" s="222"/>
      <c r="P161" s="222"/>
      <c r="Q161" s="222"/>
      <c r="R161" s="222"/>
      <c r="S161" s="222"/>
      <c r="T161" s="223"/>
      <c r="AT161" s="217" t="s">
        <v>133</v>
      </c>
      <c r="AU161" s="217" t="s">
        <v>78</v>
      </c>
      <c r="AV161" s="11" t="s">
        <v>78</v>
      </c>
      <c r="AW161" s="11" t="s">
        <v>33</v>
      </c>
      <c r="AX161" s="11" t="s">
        <v>76</v>
      </c>
      <c r="AY161" s="217" t="s">
        <v>119</v>
      </c>
    </row>
    <row r="162" s="1" customFormat="1" ht="16.5" customHeight="1">
      <c r="B162" s="198"/>
      <c r="C162" s="199" t="s">
        <v>236</v>
      </c>
      <c r="D162" s="199" t="s">
        <v>121</v>
      </c>
      <c r="E162" s="200" t="s">
        <v>237</v>
      </c>
      <c r="F162" s="201" t="s">
        <v>238</v>
      </c>
      <c r="G162" s="202" t="s">
        <v>187</v>
      </c>
      <c r="H162" s="203">
        <v>39.200000000000003</v>
      </c>
      <c r="I162" s="204"/>
      <c r="J162" s="205">
        <f>ROUND(I162*H162,2)</f>
        <v>0</v>
      </c>
      <c r="K162" s="201" t="s">
        <v>125</v>
      </c>
      <c r="L162" s="44"/>
      <c r="M162" s="206" t="s">
        <v>5</v>
      </c>
      <c r="N162" s="207" t="s">
        <v>40</v>
      </c>
      <c r="O162" s="45"/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9">
        <f>S162*H162</f>
        <v>0</v>
      </c>
      <c r="AR162" s="22" t="s">
        <v>126</v>
      </c>
      <c r="AT162" s="22" t="s">
        <v>121</v>
      </c>
      <c r="AU162" s="22" t="s">
        <v>78</v>
      </c>
      <c r="AY162" s="22" t="s">
        <v>119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22" t="s">
        <v>76</v>
      </c>
      <c r="BK162" s="210">
        <f>ROUND(I162*H162,2)</f>
        <v>0</v>
      </c>
      <c r="BL162" s="22" t="s">
        <v>126</v>
      </c>
      <c r="BM162" s="22" t="s">
        <v>239</v>
      </c>
    </row>
    <row r="163" s="1" customFormat="1">
      <c r="B163" s="44"/>
      <c r="D163" s="211" t="s">
        <v>128</v>
      </c>
      <c r="F163" s="212" t="s">
        <v>238</v>
      </c>
      <c r="I163" s="213"/>
      <c r="L163" s="44"/>
      <c r="M163" s="214"/>
      <c r="N163" s="45"/>
      <c r="O163" s="45"/>
      <c r="P163" s="45"/>
      <c r="Q163" s="45"/>
      <c r="R163" s="45"/>
      <c r="S163" s="45"/>
      <c r="T163" s="83"/>
      <c r="AT163" s="22" t="s">
        <v>128</v>
      </c>
      <c r="AU163" s="22" t="s">
        <v>78</v>
      </c>
    </row>
    <row r="164" s="1" customFormat="1">
      <c r="B164" s="44"/>
      <c r="D164" s="211" t="s">
        <v>129</v>
      </c>
      <c r="F164" s="215" t="s">
        <v>240</v>
      </c>
      <c r="I164" s="213"/>
      <c r="L164" s="44"/>
      <c r="M164" s="214"/>
      <c r="N164" s="45"/>
      <c r="O164" s="45"/>
      <c r="P164" s="45"/>
      <c r="Q164" s="45"/>
      <c r="R164" s="45"/>
      <c r="S164" s="45"/>
      <c r="T164" s="83"/>
      <c r="AT164" s="22" t="s">
        <v>129</v>
      </c>
      <c r="AU164" s="22" t="s">
        <v>78</v>
      </c>
    </row>
    <row r="165" s="11" customFormat="1">
      <c r="B165" s="216"/>
      <c r="D165" s="211" t="s">
        <v>133</v>
      </c>
      <c r="E165" s="217" t="s">
        <v>5</v>
      </c>
      <c r="F165" s="218" t="s">
        <v>241</v>
      </c>
      <c r="H165" s="219">
        <v>39.200000000000003</v>
      </c>
      <c r="I165" s="220"/>
      <c r="L165" s="216"/>
      <c r="M165" s="221"/>
      <c r="N165" s="222"/>
      <c r="O165" s="222"/>
      <c r="P165" s="222"/>
      <c r="Q165" s="222"/>
      <c r="R165" s="222"/>
      <c r="S165" s="222"/>
      <c r="T165" s="223"/>
      <c r="AT165" s="217" t="s">
        <v>133</v>
      </c>
      <c r="AU165" s="217" t="s">
        <v>78</v>
      </c>
      <c r="AV165" s="11" t="s">
        <v>78</v>
      </c>
      <c r="AW165" s="11" t="s">
        <v>33</v>
      </c>
      <c r="AX165" s="11" t="s">
        <v>76</v>
      </c>
      <c r="AY165" s="217" t="s">
        <v>119</v>
      </c>
    </row>
    <row r="166" s="1" customFormat="1" ht="16.5" customHeight="1">
      <c r="B166" s="198"/>
      <c r="C166" s="199" t="s">
        <v>242</v>
      </c>
      <c r="D166" s="199" t="s">
        <v>121</v>
      </c>
      <c r="E166" s="200" t="s">
        <v>243</v>
      </c>
      <c r="F166" s="201" t="s">
        <v>244</v>
      </c>
      <c r="G166" s="202" t="s">
        <v>187</v>
      </c>
      <c r="H166" s="203">
        <v>78.400000000000006</v>
      </c>
      <c r="I166" s="204"/>
      <c r="J166" s="205">
        <f>ROUND(I166*H166,2)</f>
        <v>0</v>
      </c>
      <c r="K166" s="201" t="s">
        <v>125</v>
      </c>
      <c r="L166" s="44"/>
      <c r="M166" s="206" t="s">
        <v>5</v>
      </c>
      <c r="N166" s="207" t="s">
        <v>40</v>
      </c>
      <c r="O166" s="45"/>
      <c r="P166" s="208">
        <f>O166*H166</f>
        <v>0</v>
      </c>
      <c r="Q166" s="208">
        <v>0</v>
      </c>
      <c r="R166" s="208">
        <f>Q166*H166</f>
        <v>0</v>
      </c>
      <c r="S166" s="208">
        <v>0</v>
      </c>
      <c r="T166" s="209">
        <f>S166*H166</f>
        <v>0</v>
      </c>
      <c r="AR166" s="22" t="s">
        <v>126</v>
      </c>
      <c r="AT166" s="22" t="s">
        <v>121</v>
      </c>
      <c r="AU166" s="22" t="s">
        <v>78</v>
      </c>
      <c r="AY166" s="22" t="s">
        <v>119</v>
      </c>
      <c r="BE166" s="210">
        <f>IF(N166="základní",J166,0)</f>
        <v>0</v>
      </c>
      <c r="BF166" s="210">
        <f>IF(N166="snížená",J166,0)</f>
        <v>0</v>
      </c>
      <c r="BG166" s="210">
        <f>IF(N166="zákl. přenesená",J166,0)</f>
        <v>0</v>
      </c>
      <c r="BH166" s="210">
        <f>IF(N166="sníž. přenesená",J166,0)</f>
        <v>0</v>
      </c>
      <c r="BI166" s="210">
        <f>IF(N166="nulová",J166,0)</f>
        <v>0</v>
      </c>
      <c r="BJ166" s="22" t="s">
        <v>76</v>
      </c>
      <c r="BK166" s="210">
        <f>ROUND(I166*H166,2)</f>
        <v>0</v>
      </c>
      <c r="BL166" s="22" t="s">
        <v>126</v>
      </c>
      <c r="BM166" s="22" t="s">
        <v>245</v>
      </c>
    </row>
    <row r="167" s="1" customFormat="1">
      <c r="B167" s="44"/>
      <c r="D167" s="211" t="s">
        <v>128</v>
      </c>
      <c r="F167" s="212" t="s">
        <v>244</v>
      </c>
      <c r="I167" s="213"/>
      <c r="L167" s="44"/>
      <c r="M167" s="214"/>
      <c r="N167" s="45"/>
      <c r="O167" s="45"/>
      <c r="P167" s="45"/>
      <c r="Q167" s="45"/>
      <c r="R167" s="45"/>
      <c r="S167" s="45"/>
      <c r="T167" s="83"/>
      <c r="AT167" s="22" t="s">
        <v>128</v>
      </c>
      <c r="AU167" s="22" t="s">
        <v>78</v>
      </c>
    </row>
    <row r="168" s="1" customFormat="1">
      <c r="B168" s="44"/>
      <c r="D168" s="211" t="s">
        <v>129</v>
      </c>
      <c r="F168" s="215" t="s">
        <v>240</v>
      </c>
      <c r="I168" s="213"/>
      <c r="L168" s="44"/>
      <c r="M168" s="214"/>
      <c r="N168" s="45"/>
      <c r="O168" s="45"/>
      <c r="P168" s="45"/>
      <c r="Q168" s="45"/>
      <c r="R168" s="45"/>
      <c r="S168" s="45"/>
      <c r="T168" s="83"/>
      <c r="AT168" s="22" t="s">
        <v>129</v>
      </c>
      <c r="AU168" s="22" t="s">
        <v>78</v>
      </c>
    </row>
    <row r="169" s="11" customFormat="1">
      <c r="B169" s="216"/>
      <c r="D169" s="211" t="s">
        <v>133</v>
      </c>
      <c r="E169" s="217" t="s">
        <v>5</v>
      </c>
      <c r="F169" s="218" t="s">
        <v>246</v>
      </c>
      <c r="H169" s="219">
        <v>39.200000000000003</v>
      </c>
      <c r="I169" s="220"/>
      <c r="L169" s="216"/>
      <c r="M169" s="221"/>
      <c r="N169" s="222"/>
      <c r="O169" s="222"/>
      <c r="P169" s="222"/>
      <c r="Q169" s="222"/>
      <c r="R169" s="222"/>
      <c r="S169" s="222"/>
      <c r="T169" s="223"/>
      <c r="AT169" s="217" t="s">
        <v>133</v>
      </c>
      <c r="AU169" s="217" t="s">
        <v>78</v>
      </c>
      <c r="AV169" s="11" t="s">
        <v>78</v>
      </c>
      <c r="AW169" s="11" t="s">
        <v>33</v>
      </c>
      <c r="AX169" s="11" t="s">
        <v>69</v>
      </c>
      <c r="AY169" s="217" t="s">
        <v>119</v>
      </c>
    </row>
    <row r="170" s="11" customFormat="1">
      <c r="B170" s="216"/>
      <c r="D170" s="211" t="s">
        <v>133</v>
      </c>
      <c r="E170" s="217" t="s">
        <v>5</v>
      </c>
      <c r="F170" s="218" t="s">
        <v>246</v>
      </c>
      <c r="H170" s="219">
        <v>39.200000000000003</v>
      </c>
      <c r="I170" s="220"/>
      <c r="L170" s="216"/>
      <c r="M170" s="221"/>
      <c r="N170" s="222"/>
      <c r="O170" s="222"/>
      <c r="P170" s="222"/>
      <c r="Q170" s="222"/>
      <c r="R170" s="222"/>
      <c r="S170" s="222"/>
      <c r="T170" s="223"/>
      <c r="AT170" s="217" t="s">
        <v>133</v>
      </c>
      <c r="AU170" s="217" t="s">
        <v>78</v>
      </c>
      <c r="AV170" s="11" t="s">
        <v>78</v>
      </c>
      <c r="AW170" s="11" t="s">
        <v>33</v>
      </c>
      <c r="AX170" s="11" t="s">
        <v>69</v>
      </c>
      <c r="AY170" s="217" t="s">
        <v>119</v>
      </c>
    </row>
    <row r="171" s="1" customFormat="1" ht="16.5" customHeight="1">
      <c r="B171" s="198"/>
      <c r="C171" s="199" t="s">
        <v>247</v>
      </c>
      <c r="D171" s="199" t="s">
        <v>121</v>
      </c>
      <c r="E171" s="200" t="s">
        <v>248</v>
      </c>
      <c r="F171" s="201" t="s">
        <v>249</v>
      </c>
      <c r="G171" s="202" t="s">
        <v>124</v>
      </c>
      <c r="H171" s="203">
        <v>1.54</v>
      </c>
      <c r="I171" s="204"/>
      <c r="J171" s="205">
        <f>ROUND(I171*H171,2)</f>
        <v>0</v>
      </c>
      <c r="K171" s="201" t="s">
        <v>125</v>
      </c>
      <c r="L171" s="44"/>
      <c r="M171" s="206" t="s">
        <v>5</v>
      </c>
      <c r="N171" s="207" t="s">
        <v>40</v>
      </c>
      <c r="O171" s="45"/>
      <c r="P171" s="208">
        <f>O171*H171</f>
        <v>0</v>
      </c>
      <c r="Q171" s="208">
        <v>0</v>
      </c>
      <c r="R171" s="208">
        <f>Q171*H171</f>
        <v>0</v>
      </c>
      <c r="S171" s="208">
        <v>0</v>
      </c>
      <c r="T171" s="209">
        <f>S171*H171</f>
        <v>0</v>
      </c>
      <c r="AR171" s="22" t="s">
        <v>126</v>
      </c>
      <c r="AT171" s="22" t="s">
        <v>121</v>
      </c>
      <c r="AU171" s="22" t="s">
        <v>78</v>
      </c>
      <c r="AY171" s="22" t="s">
        <v>119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22" t="s">
        <v>76</v>
      </c>
      <c r="BK171" s="210">
        <f>ROUND(I171*H171,2)</f>
        <v>0</v>
      </c>
      <c r="BL171" s="22" t="s">
        <v>126</v>
      </c>
      <c r="BM171" s="22" t="s">
        <v>250</v>
      </c>
    </row>
    <row r="172" s="1" customFormat="1">
      <c r="B172" s="44"/>
      <c r="D172" s="211" t="s">
        <v>128</v>
      </c>
      <c r="F172" s="212" t="s">
        <v>249</v>
      </c>
      <c r="I172" s="213"/>
      <c r="L172" s="44"/>
      <c r="M172" s="214"/>
      <c r="N172" s="45"/>
      <c r="O172" s="45"/>
      <c r="P172" s="45"/>
      <c r="Q172" s="45"/>
      <c r="R172" s="45"/>
      <c r="S172" s="45"/>
      <c r="T172" s="83"/>
      <c r="AT172" s="22" t="s">
        <v>128</v>
      </c>
      <c r="AU172" s="22" t="s">
        <v>78</v>
      </c>
    </row>
    <row r="173" s="1" customFormat="1">
      <c r="B173" s="44"/>
      <c r="D173" s="211" t="s">
        <v>129</v>
      </c>
      <c r="F173" s="215" t="s">
        <v>251</v>
      </c>
      <c r="I173" s="213"/>
      <c r="L173" s="44"/>
      <c r="M173" s="214"/>
      <c r="N173" s="45"/>
      <c r="O173" s="45"/>
      <c r="P173" s="45"/>
      <c r="Q173" s="45"/>
      <c r="R173" s="45"/>
      <c r="S173" s="45"/>
      <c r="T173" s="83"/>
      <c r="AT173" s="22" t="s">
        <v>129</v>
      </c>
      <c r="AU173" s="22" t="s">
        <v>78</v>
      </c>
    </row>
    <row r="174" s="11" customFormat="1">
      <c r="B174" s="216"/>
      <c r="D174" s="211" t="s">
        <v>133</v>
      </c>
      <c r="E174" s="217" t="s">
        <v>5</v>
      </c>
      <c r="F174" s="218" t="s">
        <v>252</v>
      </c>
      <c r="H174" s="219">
        <v>1.54</v>
      </c>
      <c r="I174" s="220"/>
      <c r="L174" s="216"/>
      <c r="M174" s="221"/>
      <c r="N174" s="222"/>
      <c r="O174" s="222"/>
      <c r="P174" s="222"/>
      <c r="Q174" s="222"/>
      <c r="R174" s="222"/>
      <c r="S174" s="222"/>
      <c r="T174" s="223"/>
      <c r="AT174" s="217" t="s">
        <v>133</v>
      </c>
      <c r="AU174" s="217" t="s">
        <v>78</v>
      </c>
      <c r="AV174" s="11" t="s">
        <v>78</v>
      </c>
      <c r="AW174" s="11" t="s">
        <v>33</v>
      </c>
      <c r="AX174" s="11" t="s">
        <v>76</v>
      </c>
      <c r="AY174" s="217" t="s">
        <v>119</v>
      </c>
    </row>
    <row r="175" s="1" customFormat="1" ht="16.5" customHeight="1">
      <c r="B175" s="198"/>
      <c r="C175" s="199" t="s">
        <v>253</v>
      </c>
      <c r="D175" s="199" t="s">
        <v>121</v>
      </c>
      <c r="E175" s="200" t="s">
        <v>254</v>
      </c>
      <c r="F175" s="201" t="s">
        <v>255</v>
      </c>
      <c r="G175" s="202" t="s">
        <v>124</v>
      </c>
      <c r="H175" s="203">
        <v>2.4500000000000002</v>
      </c>
      <c r="I175" s="204"/>
      <c r="J175" s="205">
        <f>ROUND(I175*H175,2)</f>
        <v>0</v>
      </c>
      <c r="K175" s="201" t="s">
        <v>125</v>
      </c>
      <c r="L175" s="44"/>
      <c r="M175" s="206" t="s">
        <v>5</v>
      </c>
      <c r="N175" s="207" t="s">
        <v>40</v>
      </c>
      <c r="O175" s="45"/>
      <c r="P175" s="208">
        <f>O175*H175</f>
        <v>0</v>
      </c>
      <c r="Q175" s="208">
        <v>0</v>
      </c>
      <c r="R175" s="208">
        <f>Q175*H175</f>
        <v>0</v>
      </c>
      <c r="S175" s="208">
        <v>0</v>
      </c>
      <c r="T175" s="209">
        <f>S175*H175</f>
        <v>0</v>
      </c>
      <c r="AR175" s="22" t="s">
        <v>126</v>
      </c>
      <c r="AT175" s="22" t="s">
        <v>121</v>
      </c>
      <c r="AU175" s="22" t="s">
        <v>78</v>
      </c>
      <c r="AY175" s="22" t="s">
        <v>119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22" t="s">
        <v>76</v>
      </c>
      <c r="BK175" s="210">
        <f>ROUND(I175*H175,2)</f>
        <v>0</v>
      </c>
      <c r="BL175" s="22" t="s">
        <v>126</v>
      </c>
      <c r="BM175" s="22" t="s">
        <v>256</v>
      </c>
    </row>
    <row r="176" s="1" customFormat="1">
      <c r="B176" s="44"/>
      <c r="D176" s="211" t="s">
        <v>128</v>
      </c>
      <c r="F176" s="212" t="s">
        <v>255</v>
      </c>
      <c r="I176" s="213"/>
      <c r="L176" s="44"/>
      <c r="M176" s="214"/>
      <c r="N176" s="45"/>
      <c r="O176" s="45"/>
      <c r="P176" s="45"/>
      <c r="Q176" s="45"/>
      <c r="R176" s="45"/>
      <c r="S176" s="45"/>
      <c r="T176" s="83"/>
      <c r="AT176" s="22" t="s">
        <v>128</v>
      </c>
      <c r="AU176" s="22" t="s">
        <v>78</v>
      </c>
    </row>
    <row r="177" s="1" customFormat="1">
      <c r="B177" s="44"/>
      <c r="D177" s="211" t="s">
        <v>129</v>
      </c>
      <c r="F177" s="215" t="s">
        <v>251</v>
      </c>
      <c r="I177" s="213"/>
      <c r="L177" s="44"/>
      <c r="M177" s="214"/>
      <c r="N177" s="45"/>
      <c r="O177" s="45"/>
      <c r="P177" s="45"/>
      <c r="Q177" s="45"/>
      <c r="R177" s="45"/>
      <c r="S177" s="45"/>
      <c r="T177" s="83"/>
      <c r="AT177" s="22" t="s">
        <v>129</v>
      </c>
      <c r="AU177" s="22" t="s">
        <v>78</v>
      </c>
    </row>
    <row r="178" s="11" customFormat="1">
      <c r="B178" s="216"/>
      <c r="D178" s="211" t="s">
        <v>133</v>
      </c>
      <c r="E178" s="217" t="s">
        <v>5</v>
      </c>
      <c r="F178" s="218" t="s">
        <v>257</v>
      </c>
      <c r="H178" s="219">
        <v>2.4500000000000002</v>
      </c>
      <c r="I178" s="220"/>
      <c r="L178" s="216"/>
      <c r="M178" s="221"/>
      <c r="N178" s="222"/>
      <c r="O178" s="222"/>
      <c r="P178" s="222"/>
      <c r="Q178" s="222"/>
      <c r="R178" s="222"/>
      <c r="S178" s="222"/>
      <c r="T178" s="223"/>
      <c r="AT178" s="217" t="s">
        <v>133</v>
      </c>
      <c r="AU178" s="217" t="s">
        <v>78</v>
      </c>
      <c r="AV178" s="11" t="s">
        <v>78</v>
      </c>
      <c r="AW178" s="11" t="s">
        <v>33</v>
      </c>
      <c r="AX178" s="11" t="s">
        <v>76</v>
      </c>
      <c r="AY178" s="217" t="s">
        <v>119</v>
      </c>
    </row>
    <row r="179" s="1" customFormat="1" ht="16.5" customHeight="1">
      <c r="B179" s="198"/>
      <c r="C179" s="199" t="s">
        <v>10</v>
      </c>
      <c r="D179" s="199" t="s">
        <v>121</v>
      </c>
      <c r="E179" s="200" t="s">
        <v>258</v>
      </c>
      <c r="F179" s="201" t="s">
        <v>259</v>
      </c>
      <c r="G179" s="202" t="s">
        <v>124</v>
      </c>
      <c r="H179" s="203">
        <v>2.52</v>
      </c>
      <c r="I179" s="204"/>
      <c r="J179" s="205">
        <f>ROUND(I179*H179,2)</f>
        <v>0</v>
      </c>
      <c r="K179" s="201" t="s">
        <v>260</v>
      </c>
      <c r="L179" s="44"/>
      <c r="M179" s="206" t="s">
        <v>5</v>
      </c>
      <c r="N179" s="207" t="s">
        <v>40</v>
      </c>
      <c r="O179" s="45"/>
      <c r="P179" s="208">
        <f>O179*H179</f>
        <v>0</v>
      </c>
      <c r="Q179" s="208">
        <v>0</v>
      </c>
      <c r="R179" s="208">
        <f>Q179*H179</f>
        <v>0</v>
      </c>
      <c r="S179" s="208">
        <v>0</v>
      </c>
      <c r="T179" s="209">
        <f>S179*H179</f>
        <v>0</v>
      </c>
      <c r="AR179" s="22" t="s">
        <v>126</v>
      </c>
      <c r="AT179" s="22" t="s">
        <v>121</v>
      </c>
      <c r="AU179" s="22" t="s">
        <v>78</v>
      </c>
      <c r="AY179" s="22" t="s">
        <v>119</v>
      </c>
      <c r="BE179" s="210">
        <f>IF(N179="základní",J179,0)</f>
        <v>0</v>
      </c>
      <c r="BF179" s="210">
        <f>IF(N179="snížená",J179,0)</f>
        <v>0</v>
      </c>
      <c r="BG179" s="210">
        <f>IF(N179="zákl. přenesená",J179,0)</f>
        <v>0</v>
      </c>
      <c r="BH179" s="210">
        <f>IF(N179="sníž. přenesená",J179,0)</f>
        <v>0</v>
      </c>
      <c r="BI179" s="210">
        <f>IF(N179="nulová",J179,0)</f>
        <v>0</v>
      </c>
      <c r="BJ179" s="22" t="s">
        <v>76</v>
      </c>
      <c r="BK179" s="210">
        <f>ROUND(I179*H179,2)</f>
        <v>0</v>
      </c>
      <c r="BL179" s="22" t="s">
        <v>126</v>
      </c>
      <c r="BM179" s="22" t="s">
        <v>261</v>
      </c>
    </row>
    <row r="180" s="1" customFormat="1">
      <c r="B180" s="44"/>
      <c r="D180" s="211" t="s">
        <v>128</v>
      </c>
      <c r="F180" s="212" t="s">
        <v>262</v>
      </c>
      <c r="I180" s="213"/>
      <c r="L180" s="44"/>
      <c r="M180" s="214"/>
      <c r="N180" s="45"/>
      <c r="O180" s="45"/>
      <c r="P180" s="45"/>
      <c r="Q180" s="45"/>
      <c r="R180" s="45"/>
      <c r="S180" s="45"/>
      <c r="T180" s="83"/>
      <c r="AT180" s="22" t="s">
        <v>128</v>
      </c>
      <c r="AU180" s="22" t="s">
        <v>78</v>
      </c>
    </row>
    <row r="181" s="11" customFormat="1">
      <c r="B181" s="216"/>
      <c r="D181" s="211" t="s">
        <v>133</v>
      </c>
      <c r="E181" s="217" t="s">
        <v>5</v>
      </c>
      <c r="F181" s="218" t="s">
        <v>263</v>
      </c>
      <c r="H181" s="219">
        <v>2.52</v>
      </c>
      <c r="I181" s="220"/>
      <c r="L181" s="216"/>
      <c r="M181" s="221"/>
      <c r="N181" s="222"/>
      <c r="O181" s="222"/>
      <c r="P181" s="222"/>
      <c r="Q181" s="222"/>
      <c r="R181" s="222"/>
      <c r="S181" s="222"/>
      <c r="T181" s="223"/>
      <c r="AT181" s="217" t="s">
        <v>133</v>
      </c>
      <c r="AU181" s="217" t="s">
        <v>78</v>
      </c>
      <c r="AV181" s="11" t="s">
        <v>78</v>
      </c>
      <c r="AW181" s="11" t="s">
        <v>33</v>
      </c>
      <c r="AX181" s="11" t="s">
        <v>76</v>
      </c>
      <c r="AY181" s="217" t="s">
        <v>119</v>
      </c>
    </row>
    <row r="182" s="10" customFormat="1" ht="29.88" customHeight="1">
      <c r="B182" s="185"/>
      <c r="D182" s="186" t="s">
        <v>68</v>
      </c>
      <c r="E182" s="196" t="s">
        <v>178</v>
      </c>
      <c r="F182" s="196" t="s">
        <v>264</v>
      </c>
      <c r="I182" s="188"/>
      <c r="J182" s="197">
        <f>BK182</f>
        <v>0</v>
      </c>
      <c r="L182" s="185"/>
      <c r="M182" s="190"/>
      <c r="N182" s="191"/>
      <c r="O182" s="191"/>
      <c r="P182" s="192">
        <f>SUM(P183:P213)</f>
        <v>0</v>
      </c>
      <c r="Q182" s="191"/>
      <c r="R182" s="192">
        <f>SUM(R183:R213)</f>
        <v>0</v>
      </c>
      <c r="S182" s="191"/>
      <c r="T182" s="193">
        <f>SUM(T183:T213)</f>
        <v>0</v>
      </c>
      <c r="AR182" s="186" t="s">
        <v>76</v>
      </c>
      <c r="AT182" s="194" t="s">
        <v>68</v>
      </c>
      <c r="AU182" s="194" t="s">
        <v>76</v>
      </c>
      <c r="AY182" s="186" t="s">
        <v>119</v>
      </c>
      <c r="BK182" s="195">
        <f>SUM(BK183:BK213)</f>
        <v>0</v>
      </c>
    </row>
    <row r="183" s="1" customFormat="1" ht="16.5" customHeight="1">
      <c r="B183" s="198"/>
      <c r="C183" s="199" t="s">
        <v>265</v>
      </c>
      <c r="D183" s="199" t="s">
        <v>121</v>
      </c>
      <c r="E183" s="200" t="s">
        <v>266</v>
      </c>
      <c r="F183" s="201" t="s">
        <v>267</v>
      </c>
      <c r="G183" s="202" t="s">
        <v>137</v>
      </c>
      <c r="H183" s="203">
        <v>4</v>
      </c>
      <c r="I183" s="204"/>
      <c r="J183" s="205">
        <f>ROUND(I183*H183,2)</f>
        <v>0</v>
      </c>
      <c r="K183" s="201" t="s">
        <v>125</v>
      </c>
      <c r="L183" s="44"/>
      <c r="M183" s="206" t="s">
        <v>5</v>
      </c>
      <c r="N183" s="207" t="s">
        <v>40</v>
      </c>
      <c r="O183" s="45"/>
      <c r="P183" s="208">
        <f>O183*H183</f>
        <v>0</v>
      </c>
      <c r="Q183" s="208">
        <v>0</v>
      </c>
      <c r="R183" s="208">
        <f>Q183*H183</f>
        <v>0</v>
      </c>
      <c r="S183" s="208">
        <v>0</v>
      </c>
      <c r="T183" s="209">
        <f>S183*H183</f>
        <v>0</v>
      </c>
      <c r="AR183" s="22" t="s">
        <v>126</v>
      </c>
      <c r="AT183" s="22" t="s">
        <v>121</v>
      </c>
      <c r="AU183" s="22" t="s">
        <v>78</v>
      </c>
      <c r="AY183" s="22" t="s">
        <v>119</v>
      </c>
      <c r="BE183" s="210">
        <f>IF(N183="základní",J183,0)</f>
        <v>0</v>
      </c>
      <c r="BF183" s="210">
        <f>IF(N183="snížená",J183,0)</f>
        <v>0</v>
      </c>
      <c r="BG183" s="210">
        <f>IF(N183="zákl. přenesená",J183,0)</f>
        <v>0</v>
      </c>
      <c r="BH183" s="210">
        <f>IF(N183="sníž. přenesená",J183,0)</f>
        <v>0</v>
      </c>
      <c r="BI183" s="210">
        <f>IF(N183="nulová",J183,0)</f>
        <v>0</v>
      </c>
      <c r="BJ183" s="22" t="s">
        <v>76</v>
      </c>
      <c r="BK183" s="210">
        <f>ROUND(I183*H183,2)</f>
        <v>0</v>
      </c>
      <c r="BL183" s="22" t="s">
        <v>126</v>
      </c>
      <c r="BM183" s="22" t="s">
        <v>268</v>
      </c>
    </row>
    <row r="184" s="1" customFormat="1">
      <c r="B184" s="44"/>
      <c r="D184" s="211" t="s">
        <v>128</v>
      </c>
      <c r="F184" s="212" t="s">
        <v>267</v>
      </c>
      <c r="I184" s="213"/>
      <c r="L184" s="44"/>
      <c r="M184" s="214"/>
      <c r="N184" s="45"/>
      <c r="O184" s="45"/>
      <c r="P184" s="45"/>
      <c r="Q184" s="45"/>
      <c r="R184" s="45"/>
      <c r="S184" s="45"/>
      <c r="T184" s="83"/>
      <c r="AT184" s="22" t="s">
        <v>128</v>
      </c>
      <c r="AU184" s="22" t="s">
        <v>78</v>
      </c>
    </row>
    <row r="185" s="1" customFormat="1">
      <c r="B185" s="44"/>
      <c r="D185" s="211" t="s">
        <v>129</v>
      </c>
      <c r="F185" s="215" t="s">
        <v>269</v>
      </c>
      <c r="I185" s="213"/>
      <c r="L185" s="44"/>
      <c r="M185" s="214"/>
      <c r="N185" s="45"/>
      <c r="O185" s="45"/>
      <c r="P185" s="45"/>
      <c r="Q185" s="45"/>
      <c r="R185" s="45"/>
      <c r="S185" s="45"/>
      <c r="T185" s="83"/>
      <c r="AT185" s="22" t="s">
        <v>129</v>
      </c>
      <c r="AU185" s="22" t="s">
        <v>78</v>
      </c>
    </row>
    <row r="186" s="11" customFormat="1">
      <c r="B186" s="216"/>
      <c r="D186" s="211" t="s">
        <v>133</v>
      </c>
      <c r="E186" s="217" t="s">
        <v>5</v>
      </c>
      <c r="F186" s="218" t="s">
        <v>270</v>
      </c>
      <c r="H186" s="219">
        <v>4</v>
      </c>
      <c r="I186" s="220"/>
      <c r="L186" s="216"/>
      <c r="M186" s="221"/>
      <c r="N186" s="222"/>
      <c r="O186" s="222"/>
      <c r="P186" s="222"/>
      <c r="Q186" s="222"/>
      <c r="R186" s="222"/>
      <c r="S186" s="222"/>
      <c r="T186" s="223"/>
      <c r="AT186" s="217" t="s">
        <v>133</v>
      </c>
      <c r="AU186" s="217" t="s">
        <v>78</v>
      </c>
      <c r="AV186" s="11" t="s">
        <v>78</v>
      </c>
      <c r="AW186" s="11" t="s">
        <v>33</v>
      </c>
      <c r="AX186" s="11" t="s">
        <v>76</v>
      </c>
      <c r="AY186" s="217" t="s">
        <v>119</v>
      </c>
    </row>
    <row r="187" s="1" customFormat="1" ht="25.5" customHeight="1">
      <c r="B187" s="198"/>
      <c r="C187" s="199" t="s">
        <v>271</v>
      </c>
      <c r="D187" s="199" t="s">
        <v>121</v>
      </c>
      <c r="E187" s="200" t="s">
        <v>272</v>
      </c>
      <c r="F187" s="201" t="s">
        <v>273</v>
      </c>
      <c r="G187" s="202" t="s">
        <v>137</v>
      </c>
      <c r="H187" s="203">
        <v>182.5</v>
      </c>
      <c r="I187" s="204"/>
      <c r="J187" s="205">
        <f>ROUND(I187*H187,2)</f>
        <v>0</v>
      </c>
      <c r="K187" s="201" t="s">
        <v>125</v>
      </c>
      <c r="L187" s="44"/>
      <c r="M187" s="206" t="s">
        <v>5</v>
      </c>
      <c r="N187" s="207" t="s">
        <v>40</v>
      </c>
      <c r="O187" s="45"/>
      <c r="P187" s="208">
        <f>O187*H187</f>
        <v>0</v>
      </c>
      <c r="Q187" s="208">
        <v>0</v>
      </c>
      <c r="R187" s="208">
        <f>Q187*H187</f>
        <v>0</v>
      </c>
      <c r="S187" s="208">
        <v>0</v>
      </c>
      <c r="T187" s="209">
        <f>S187*H187</f>
        <v>0</v>
      </c>
      <c r="AR187" s="22" t="s">
        <v>126</v>
      </c>
      <c r="AT187" s="22" t="s">
        <v>121</v>
      </c>
      <c r="AU187" s="22" t="s">
        <v>78</v>
      </c>
      <c r="AY187" s="22" t="s">
        <v>119</v>
      </c>
      <c r="BE187" s="210">
        <f>IF(N187="základní",J187,0)</f>
        <v>0</v>
      </c>
      <c r="BF187" s="210">
        <f>IF(N187="snížená",J187,0)</f>
        <v>0</v>
      </c>
      <c r="BG187" s="210">
        <f>IF(N187="zákl. přenesená",J187,0)</f>
        <v>0</v>
      </c>
      <c r="BH187" s="210">
        <f>IF(N187="sníž. přenesená",J187,0)</f>
        <v>0</v>
      </c>
      <c r="BI187" s="210">
        <f>IF(N187="nulová",J187,0)</f>
        <v>0</v>
      </c>
      <c r="BJ187" s="22" t="s">
        <v>76</v>
      </c>
      <c r="BK187" s="210">
        <f>ROUND(I187*H187,2)</f>
        <v>0</v>
      </c>
      <c r="BL187" s="22" t="s">
        <v>126</v>
      </c>
      <c r="BM187" s="22" t="s">
        <v>274</v>
      </c>
    </row>
    <row r="188" s="1" customFormat="1">
      <c r="B188" s="44"/>
      <c r="D188" s="211" t="s">
        <v>128</v>
      </c>
      <c r="F188" s="212" t="s">
        <v>273</v>
      </c>
      <c r="I188" s="213"/>
      <c r="L188" s="44"/>
      <c r="M188" s="214"/>
      <c r="N188" s="45"/>
      <c r="O188" s="45"/>
      <c r="P188" s="45"/>
      <c r="Q188" s="45"/>
      <c r="R188" s="45"/>
      <c r="S188" s="45"/>
      <c r="T188" s="83"/>
      <c r="AT188" s="22" t="s">
        <v>128</v>
      </c>
      <c r="AU188" s="22" t="s">
        <v>78</v>
      </c>
    </row>
    <row r="189" s="1" customFormat="1">
      <c r="B189" s="44"/>
      <c r="D189" s="211" t="s">
        <v>129</v>
      </c>
      <c r="F189" s="215" t="s">
        <v>275</v>
      </c>
      <c r="I189" s="213"/>
      <c r="L189" s="44"/>
      <c r="M189" s="214"/>
      <c r="N189" s="45"/>
      <c r="O189" s="45"/>
      <c r="P189" s="45"/>
      <c r="Q189" s="45"/>
      <c r="R189" s="45"/>
      <c r="S189" s="45"/>
      <c r="T189" s="83"/>
      <c r="AT189" s="22" t="s">
        <v>129</v>
      </c>
      <c r="AU189" s="22" t="s">
        <v>78</v>
      </c>
    </row>
    <row r="190" s="11" customFormat="1">
      <c r="B190" s="216"/>
      <c r="D190" s="211" t="s">
        <v>133</v>
      </c>
      <c r="E190" s="217" t="s">
        <v>5</v>
      </c>
      <c r="F190" s="218" t="s">
        <v>276</v>
      </c>
      <c r="H190" s="219">
        <v>182.5</v>
      </c>
      <c r="I190" s="220"/>
      <c r="L190" s="216"/>
      <c r="M190" s="221"/>
      <c r="N190" s="222"/>
      <c r="O190" s="222"/>
      <c r="P190" s="222"/>
      <c r="Q190" s="222"/>
      <c r="R190" s="222"/>
      <c r="S190" s="222"/>
      <c r="T190" s="223"/>
      <c r="AT190" s="217" t="s">
        <v>133</v>
      </c>
      <c r="AU190" s="217" t="s">
        <v>78</v>
      </c>
      <c r="AV190" s="11" t="s">
        <v>78</v>
      </c>
      <c r="AW190" s="11" t="s">
        <v>33</v>
      </c>
      <c r="AX190" s="11" t="s">
        <v>76</v>
      </c>
      <c r="AY190" s="217" t="s">
        <v>119</v>
      </c>
    </row>
    <row r="191" s="1" customFormat="1" ht="16.5" customHeight="1">
      <c r="B191" s="198"/>
      <c r="C191" s="199" t="s">
        <v>277</v>
      </c>
      <c r="D191" s="199" t="s">
        <v>121</v>
      </c>
      <c r="E191" s="200" t="s">
        <v>278</v>
      </c>
      <c r="F191" s="201" t="s">
        <v>279</v>
      </c>
      <c r="G191" s="202" t="s">
        <v>137</v>
      </c>
      <c r="H191" s="203">
        <v>10.25</v>
      </c>
      <c r="I191" s="204"/>
      <c r="J191" s="205">
        <f>ROUND(I191*H191,2)</f>
        <v>0</v>
      </c>
      <c r="K191" s="201" t="s">
        <v>125</v>
      </c>
      <c r="L191" s="44"/>
      <c r="M191" s="206" t="s">
        <v>5</v>
      </c>
      <c r="N191" s="207" t="s">
        <v>40</v>
      </c>
      <c r="O191" s="45"/>
      <c r="P191" s="208">
        <f>O191*H191</f>
        <v>0</v>
      </c>
      <c r="Q191" s="208">
        <v>0</v>
      </c>
      <c r="R191" s="208">
        <f>Q191*H191</f>
        <v>0</v>
      </c>
      <c r="S191" s="208">
        <v>0</v>
      </c>
      <c r="T191" s="209">
        <f>S191*H191</f>
        <v>0</v>
      </c>
      <c r="AR191" s="22" t="s">
        <v>126</v>
      </c>
      <c r="AT191" s="22" t="s">
        <v>121</v>
      </c>
      <c r="AU191" s="22" t="s">
        <v>78</v>
      </c>
      <c r="AY191" s="22" t="s">
        <v>119</v>
      </c>
      <c r="BE191" s="210">
        <f>IF(N191="základní",J191,0)</f>
        <v>0</v>
      </c>
      <c r="BF191" s="210">
        <f>IF(N191="snížená",J191,0)</f>
        <v>0</v>
      </c>
      <c r="BG191" s="210">
        <f>IF(N191="zákl. přenesená",J191,0)</f>
        <v>0</v>
      </c>
      <c r="BH191" s="210">
        <f>IF(N191="sníž. přenesená",J191,0)</f>
        <v>0</v>
      </c>
      <c r="BI191" s="210">
        <f>IF(N191="nulová",J191,0)</f>
        <v>0</v>
      </c>
      <c r="BJ191" s="22" t="s">
        <v>76</v>
      </c>
      <c r="BK191" s="210">
        <f>ROUND(I191*H191,2)</f>
        <v>0</v>
      </c>
      <c r="BL191" s="22" t="s">
        <v>126</v>
      </c>
      <c r="BM191" s="22" t="s">
        <v>280</v>
      </c>
    </row>
    <row r="192" s="1" customFormat="1">
      <c r="B192" s="44"/>
      <c r="D192" s="211" t="s">
        <v>128</v>
      </c>
      <c r="F192" s="212" t="s">
        <v>279</v>
      </c>
      <c r="I192" s="213"/>
      <c r="L192" s="44"/>
      <c r="M192" s="214"/>
      <c r="N192" s="45"/>
      <c r="O192" s="45"/>
      <c r="P192" s="45"/>
      <c r="Q192" s="45"/>
      <c r="R192" s="45"/>
      <c r="S192" s="45"/>
      <c r="T192" s="83"/>
      <c r="AT192" s="22" t="s">
        <v>128</v>
      </c>
      <c r="AU192" s="22" t="s">
        <v>78</v>
      </c>
    </row>
    <row r="193" s="1" customFormat="1">
      <c r="B193" s="44"/>
      <c r="D193" s="211" t="s">
        <v>129</v>
      </c>
      <c r="F193" s="215" t="s">
        <v>281</v>
      </c>
      <c r="I193" s="213"/>
      <c r="L193" s="44"/>
      <c r="M193" s="214"/>
      <c r="N193" s="45"/>
      <c r="O193" s="45"/>
      <c r="P193" s="45"/>
      <c r="Q193" s="45"/>
      <c r="R193" s="45"/>
      <c r="S193" s="45"/>
      <c r="T193" s="83"/>
      <c r="AT193" s="22" t="s">
        <v>129</v>
      </c>
      <c r="AU193" s="22" t="s">
        <v>78</v>
      </c>
    </row>
    <row r="194" s="11" customFormat="1">
      <c r="B194" s="216"/>
      <c r="D194" s="211" t="s">
        <v>133</v>
      </c>
      <c r="E194" s="217" t="s">
        <v>5</v>
      </c>
      <c r="F194" s="218" t="s">
        <v>282</v>
      </c>
      <c r="H194" s="219">
        <v>10.25</v>
      </c>
      <c r="I194" s="220"/>
      <c r="L194" s="216"/>
      <c r="M194" s="221"/>
      <c r="N194" s="222"/>
      <c r="O194" s="222"/>
      <c r="P194" s="222"/>
      <c r="Q194" s="222"/>
      <c r="R194" s="222"/>
      <c r="S194" s="222"/>
      <c r="T194" s="223"/>
      <c r="AT194" s="217" t="s">
        <v>133</v>
      </c>
      <c r="AU194" s="217" t="s">
        <v>78</v>
      </c>
      <c r="AV194" s="11" t="s">
        <v>78</v>
      </c>
      <c r="AW194" s="11" t="s">
        <v>33</v>
      </c>
      <c r="AX194" s="11" t="s">
        <v>76</v>
      </c>
      <c r="AY194" s="217" t="s">
        <v>119</v>
      </c>
    </row>
    <row r="195" s="1" customFormat="1" ht="16.5" customHeight="1">
      <c r="B195" s="198"/>
      <c r="C195" s="199" t="s">
        <v>283</v>
      </c>
      <c r="D195" s="199" t="s">
        <v>121</v>
      </c>
      <c r="E195" s="200" t="s">
        <v>284</v>
      </c>
      <c r="F195" s="201" t="s">
        <v>285</v>
      </c>
      <c r="G195" s="202" t="s">
        <v>137</v>
      </c>
      <c r="H195" s="203">
        <v>11.199999999999999</v>
      </c>
      <c r="I195" s="204"/>
      <c r="J195" s="205">
        <f>ROUND(I195*H195,2)</f>
        <v>0</v>
      </c>
      <c r="K195" s="201" t="s">
        <v>125</v>
      </c>
      <c r="L195" s="44"/>
      <c r="M195" s="206" t="s">
        <v>5</v>
      </c>
      <c r="N195" s="207" t="s">
        <v>40</v>
      </c>
      <c r="O195" s="45"/>
      <c r="P195" s="208">
        <f>O195*H195</f>
        <v>0</v>
      </c>
      <c r="Q195" s="208">
        <v>0</v>
      </c>
      <c r="R195" s="208">
        <f>Q195*H195</f>
        <v>0</v>
      </c>
      <c r="S195" s="208">
        <v>0</v>
      </c>
      <c r="T195" s="209">
        <f>S195*H195</f>
        <v>0</v>
      </c>
      <c r="AR195" s="22" t="s">
        <v>126</v>
      </c>
      <c r="AT195" s="22" t="s">
        <v>121</v>
      </c>
      <c r="AU195" s="22" t="s">
        <v>78</v>
      </c>
      <c r="AY195" s="22" t="s">
        <v>119</v>
      </c>
      <c r="BE195" s="210">
        <f>IF(N195="základní",J195,0)</f>
        <v>0</v>
      </c>
      <c r="BF195" s="210">
        <f>IF(N195="snížená",J195,0)</f>
        <v>0</v>
      </c>
      <c r="BG195" s="210">
        <f>IF(N195="zákl. přenesená",J195,0)</f>
        <v>0</v>
      </c>
      <c r="BH195" s="210">
        <f>IF(N195="sníž. přenesená",J195,0)</f>
        <v>0</v>
      </c>
      <c r="BI195" s="210">
        <f>IF(N195="nulová",J195,0)</f>
        <v>0</v>
      </c>
      <c r="BJ195" s="22" t="s">
        <v>76</v>
      </c>
      <c r="BK195" s="210">
        <f>ROUND(I195*H195,2)</f>
        <v>0</v>
      </c>
      <c r="BL195" s="22" t="s">
        <v>126</v>
      </c>
      <c r="BM195" s="22" t="s">
        <v>286</v>
      </c>
    </row>
    <row r="196" s="1" customFormat="1">
      <c r="B196" s="44"/>
      <c r="D196" s="211" t="s">
        <v>128</v>
      </c>
      <c r="F196" s="212" t="s">
        <v>285</v>
      </c>
      <c r="I196" s="213"/>
      <c r="L196" s="44"/>
      <c r="M196" s="214"/>
      <c r="N196" s="45"/>
      <c r="O196" s="45"/>
      <c r="P196" s="45"/>
      <c r="Q196" s="45"/>
      <c r="R196" s="45"/>
      <c r="S196" s="45"/>
      <c r="T196" s="83"/>
      <c r="AT196" s="22" t="s">
        <v>128</v>
      </c>
      <c r="AU196" s="22" t="s">
        <v>78</v>
      </c>
    </row>
    <row r="197" s="1" customFormat="1">
      <c r="B197" s="44"/>
      <c r="D197" s="211" t="s">
        <v>129</v>
      </c>
      <c r="F197" s="215" t="s">
        <v>287</v>
      </c>
      <c r="I197" s="213"/>
      <c r="L197" s="44"/>
      <c r="M197" s="214"/>
      <c r="N197" s="45"/>
      <c r="O197" s="45"/>
      <c r="P197" s="45"/>
      <c r="Q197" s="45"/>
      <c r="R197" s="45"/>
      <c r="S197" s="45"/>
      <c r="T197" s="83"/>
      <c r="AT197" s="22" t="s">
        <v>129</v>
      </c>
      <c r="AU197" s="22" t="s">
        <v>78</v>
      </c>
    </row>
    <row r="198" s="11" customFormat="1">
      <c r="B198" s="216"/>
      <c r="D198" s="211" t="s">
        <v>133</v>
      </c>
      <c r="E198" s="217" t="s">
        <v>5</v>
      </c>
      <c r="F198" s="218" t="s">
        <v>288</v>
      </c>
      <c r="H198" s="219">
        <v>11.199999999999999</v>
      </c>
      <c r="I198" s="220"/>
      <c r="L198" s="216"/>
      <c r="M198" s="221"/>
      <c r="N198" s="222"/>
      <c r="O198" s="222"/>
      <c r="P198" s="222"/>
      <c r="Q198" s="222"/>
      <c r="R198" s="222"/>
      <c r="S198" s="222"/>
      <c r="T198" s="223"/>
      <c r="AT198" s="217" t="s">
        <v>133</v>
      </c>
      <c r="AU198" s="217" t="s">
        <v>78</v>
      </c>
      <c r="AV198" s="11" t="s">
        <v>78</v>
      </c>
      <c r="AW198" s="11" t="s">
        <v>33</v>
      </c>
      <c r="AX198" s="11" t="s">
        <v>76</v>
      </c>
      <c r="AY198" s="217" t="s">
        <v>119</v>
      </c>
    </row>
    <row r="199" s="1" customFormat="1" ht="16.5" customHeight="1">
      <c r="B199" s="198"/>
      <c r="C199" s="199" t="s">
        <v>289</v>
      </c>
      <c r="D199" s="199" t="s">
        <v>121</v>
      </c>
      <c r="E199" s="200" t="s">
        <v>290</v>
      </c>
      <c r="F199" s="201" t="s">
        <v>291</v>
      </c>
      <c r="G199" s="202" t="s">
        <v>137</v>
      </c>
      <c r="H199" s="203">
        <v>11.199999999999999</v>
      </c>
      <c r="I199" s="204"/>
      <c r="J199" s="205">
        <f>ROUND(I199*H199,2)</f>
        <v>0</v>
      </c>
      <c r="K199" s="201" t="s">
        <v>125</v>
      </c>
      <c r="L199" s="44"/>
      <c r="M199" s="206" t="s">
        <v>5</v>
      </c>
      <c r="N199" s="207" t="s">
        <v>40</v>
      </c>
      <c r="O199" s="45"/>
      <c r="P199" s="208">
        <f>O199*H199</f>
        <v>0</v>
      </c>
      <c r="Q199" s="208">
        <v>0</v>
      </c>
      <c r="R199" s="208">
        <f>Q199*H199</f>
        <v>0</v>
      </c>
      <c r="S199" s="208">
        <v>0</v>
      </c>
      <c r="T199" s="209">
        <f>S199*H199</f>
        <v>0</v>
      </c>
      <c r="AR199" s="22" t="s">
        <v>126</v>
      </c>
      <c r="AT199" s="22" t="s">
        <v>121</v>
      </c>
      <c r="AU199" s="22" t="s">
        <v>78</v>
      </c>
      <c r="AY199" s="22" t="s">
        <v>119</v>
      </c>
      <c r="BE199" s="210">
        <f>IF(N199="základní",J199,0)</f>
        <v>0</v>
      </c>
      <c r="BF199" s="210">
        <f>IF(N199="snížená",J199,0)</f>
        <v>0</v>
      </c>
      <c r="BG199" s="210">
        <f>IF(N199="zákl. přenesená",J199,0)</f>
        <v>0</v>
      </c>
      <c r="BH199" s="210">
        <f>IF(N199="sníž. přenesená",J199,0)</f>
        <v>0</v>
      </c>
      <c r="BI199" s="210">
        <f>IF(N199="nulová",J199,0)</f>
        <v>0</v>
      </c>
      <c r="BJ199" s="22" t="s">
        <v>76</v>
      </c>
      <c r="BK199" s="210">
        <f>ROUND(I199*H199,2)</f>
        <v>0</v>
      </c>
      <c r="BL199" s="22" t="s">
        <v>126</v>
      </c>
      <c r="BM199" s="22" t="s">
        <v>292</v>
      </c>
    </row>
    <row r="200" s="1" customFormat="1">
      <c r="B200" s="44"/>
      <c r="D200" s="211" t="s">
        <v>128</v>
      </c>
      <c r="F200" s="212" t="s">
        <v>291</v>
      </c>
      <c r="I200" s="213"/>
      <c r="L200" s="44"/>
      <c r="M200" s="214"/>
      <c r="N200" s="45"/>
      <c r="O200" s="45"/>
      <c r="P200" s="45"/>
      <c r="Q200" s="45"/>
      <c r="R200" s="45"/>
      <c r="S200" s="45"/>
      <c r="T200" s="83"/>
      <c r="AT200" s="22" t="s">
        <v>128</v>
      </c>
      <c r="AU200" s="22" t="s">
        <v>78</v>
      </c>
    </row>
    <row r="201" s="1" customFormat="1">
      <c r="B201" s="44"/>
      <c r="D201" s="211" t="s">
        <v>129</v>
      </c>
      <c r="F201" s="215" t="s">
        <v>293</v>
      </c>
      <c r="I201" s="213"/>
      <c r="L201" s="44"/>
      <c r="M201" s="214"/>
      <c r="N201" s="45"/>
      <c r="O201" s="45"/>
      <c r="P201" s="45"/>
      <c r="Q201" s="45"/>
      <c r="R201" s="45"/>
      <c r="S201" s="45"/>
      <c r="T201" s="83"/>
      <c r="AT201" s="22" t="s">
        <v>129</v>
      </c>
      <c r="AU201" s="22" t="s">
        <v>78</v>
      </c>
    </row>
    <row r="202" s="11" customFormat="1">
      <c r="B202" s="216"/>
      <c r="D202" s="211" t="s">
        <v>133</v>
      </c>
      <c r="E202" s="217" t="s">
        <v>5</v>
      </c>
      <c r="F202" s="218" t="s">
        <v>294</v>
      </c>
      <c r="H202" s="219">
        <v>11.199999999999999</v>
      </c>
      <c r="I202" s="220"/>
      <c r="L202" s="216"/>
      <c r="M202" s="221"/>
      <c r="N202" s="222"/>
      <c r="O202" s="222"/>
      <c r="P202" s="222"/>
      <c r="Q202" s="222"/>
      <c r="R202" s="222"/>
      <c r="S202" s="222"/>
      <c r="T202" s="223"/>
      <c r="AT202" s="217" t="s">
        <v>133</v>
      </c>
      <c r="AU202" s="217" t="s">
        <v>78</v>
      </c>
      <c r="AV202" s="11" t="s">
        <v>78</v>
      </c>
      <c r="AW202" s="11" t="s">
        <v>33</v>
      </c>
      <c r="AX202" s="11" t="s">
        <v>76</v>
      </c>
      <c r="AY202" s="217" t="s">
        <v>119</v>
      </c>
    </row>
    <row r="203" s="1" customFormat="1" ht="16.5" customHeight="1">
      <c r="B203" s="198"/>
      <c r="C203" s="199" t="s">
        <v>295</v>
      </c>
      <c r="D203" s="199" t="s">
        <v>121</v>
      </c>
      <c r="E203" s="200" t="s">
        <v>296</v>
      </c>
      <c r="F203" s="201" t="s">
        <v>297</v>
      </c>
      <c r="G203" s="202" t="s">
        <v>124</v>
      </c>
      <c r="H203" s="203">
        <v>12.84</v>
      </c>
      <c r="I203" s="204"/>
      <c r="J203" s="205">
        <f>ROUND(I203*H203,2)</f>
        <v>0</v>
      </c>
      <c r="K203" s="201" t="s">
        <v>125</v>
      </c>
      <c r="L203" s="44"/>
      <c r="M203" s="206" t="s">
        <v>5</v>
      </c>
      <c r="N203" s="207" t="s">
        <v>40</v>
      </c>
      <c r="O203" s="45"/>
      <c r="P203" s="208">
        <f>O203*H203</f>
        <v>0</v>
      </c>
      <c r="Q203" s="208">
        <v>0</v>
      </c>
      <c r="R203" s="208">
        <f>Q203*H203</f>
        <v>0</v>
      </c>
      <c r="S203" s="208">
        <v>0</v>
      </c>
      <c r="T203" s="209">
        <f>S203*H203</f>
        <v>0</v>
      </c>
      <c r="AR203" s="22" t="s">
        <v>126</v>
      </c>
      <c r="AT203" s="22" t="s">
        <v>121</v>
      </c>
      <c r="AU203" s="22" t="s">
        <v>78</v>
      </c>
      <c r="AY203" s="22" t="s">
        <v>119</v>
      </c>
      <c r="BE203" s="210">
        <f>IF(N203="základní",J203,0)</f>
        <v>0</v>
      </c>
      <c r="BF203" s="210">
        <f>IF(N203="snížená",J203,0)</f>
        <v>0</v>
      </c>
      <c r="BG203" s="210">
        <f>IF(N203="zákl. přenesená",J203,0)</f>
        <v>0</v>
      </c>
      <c r="BH203" s="210">
        <f>IF(N203="sníž. přenesená",J203,0)</f>
        <v>0</v>
      </c>
      <c r="BI203" s="210">
        <f>IF(N203="nulová",J203,0)</f>
        <v>0</v>
      </c>
      <c r="BJ203" s="22" t="s">
        <v>76</v>
      </c>
      <c r="BK203" s="210">
        <f>ROUND(I203*H203,2)</f>
        <v>0</v>
      </c>
      <c r="BL203" s="22" t="s">
        <v>126</v>
      </c>
      <c r="BM203" s="22" t="s">
        <v>298</v>
      </c>
    </row>
    <row r="204" s="1" customFormat="1">
      <c r="B204" s="44"/>
      <c r="D204" s="211" t="s">
        <v>128</v>
      </c>
      <c r="F204" s="212" t="s">
        <v>297</v>
      </c>
      <c r="I204" s="213"/>
      <c r="L204" s="44"/>
      <c r="M204" s="214"/>
      <c r="N204" s="45"/>
      <c r="O204" s="45"/>
      <c r="P204" s="45"/>
      <c r="Q204" s="45"/>
      <c r="R204" s="45"/>
      <c r="S204" s="45"/>
      <c r="T204" s="83"/>
      <c r="AT204" s="22" t="s">
        <v>128</v>
      </c>
      <c r="AU204" s="22" t="s">
        <v>78</v>
      </c>
    </row>
    <row r="205" s="1" customFormat="1">
      <c r="B205" s="44"/>
      <c r="D205" s="211" t="s">
        <v>129</v>
      </c>
      <c r="F205" s="215" t="s">
        <v>299</v>
      </c>
      <c r="I205" s="213"/>
      <c r="L205" s="44"/>
      <c r="M205" s="214"/>
      <c r="N205" s="45"/>
      <c r="O205" s="45"/>
      <c r="P205" s="45"/>
      <c r="Q205" s="45"/>
      <c r="R205" s="45"/>
      <c r="S205" s="45"/>
      <c r="T205" s="83"/>
      <c r="AT205" s="22" t="s">
        <v>129</v>
      </c>
      <c r="AU205" s="22" t="s">
        <v>78</v>
      </c>
    </row>
    <row r="206" s="1" customFormat="1">
      <c r="B206" s="44"/>
      <c r="D206" s="211" t="s">
        <v>131</v>
      </c>
      <c r="F206" s="215" t="s">
        <v>157</v>
      </c>
      <c r="I206" s="213"/>
      <c r="L206" s="44"/>
      <c r="M206" s="214"/>
      <c r="N206" s="45"/>
      <c r="O206" s="45"/>
      <c r="P206" s="45"/>
      <c r="Q206" s="45"/>
      <c r="R206" s="45"/>
      <c r="S206" s="45"/>
      <c r="T206" s="83"/>
      <c r="AT206" s="22" t="s">
        <v>131</v>
      </c>
      <c r="AU206" s="22" t="s">
        <v>78</v>
      </c>
    </row>
    <row r="207" s="11" customFormat="1">
      <c r="B207" s="216"/>
      <c r="D207" s="211" t="s">
        <v>133</v>
      </c>
      <c r="E207" s="217" t="s">
        <v>5</v>
      </c>
      <c r="F207" s="218" t="s">
        <v>300</v>
      </c>
      <c r="H207" s="219">
        <v>9.1199999999999992</v>
      </c>
      <c r="I207" s="220"/>
      <c r="L207" s="216"/>
      <c r="M207" s="221"/>
      <c r="N207" s="222"/>
      <c r="O207" s="222"/>
      <c r="P207" s="222"/>
      <c r="Q207" s="222"/>
      <c r="R207" s="222"/>
      <c r="S207" s="222"/>
      <c r="T207" s="223"/>
      <c r="AT207" s="217" t="s">
        <v>133</v>
      </c>
      <c r="AU207" s="217" t="s">
        <v>78</v>
      </c>
      <c r="AV207" s="11" t="s">
        <v>78</v>
      </c>
      <c r="AW207" s="11" t="s">
        <v>33</v>
      </c>
      <c r="AX207" s="11" t="s">
        <v>69</v>
      </c>
      <c r="AY207" s="217" t="s">
        <v>119</v>
      </c>
    </row>
    <row r="208" s="11" customFormat="1">
      <c r="B208" s="216"/>
      <c r="D208" s="211" t="s">
        <v>133</v>
      </c>
      <c r="E208" s="217" t="s">
        <v>5</v>
      </c>
      <c r="F208" s="218" t="s">
        <v>301</v>
      </c>
      <c r="H208" s="219">
        <v>3.7200000000000002</v>
      </c>
      <c r="I208" s="220"/>
      <c r="L208" s="216"/>
      <c r="M208" s="221"/>
      <c r="N208" s="222"/>
      <c r="O208" s="222"/>
      <c r="P208" s="222"/>
      <c r="Q208" s="222"/>
      <c r="R208" s="222"/>
      <c r="S208" s="222"/>
      <c r="T208" s="223"/>
      <c r="AT208" s="217" t="s">
        <v>133</v>
      </c>
      <c r="AU208" s="217" t="s">
        <v>78</v>
      </c>
      <c r="AV208" s="11" t="s">
        <v>78</v>
      </c>
      <c r="AW208" s="11" t="s">
        <v>33</v>
      </c>
      <c r="AX208" s="11" t="s">
        <v>69</v>
      </c>
      <c r="AY208" s="217" t="s">
        <v>119</v>
      </c>
    </row>
    <row r="209" s="1" customFormat="1" ht="16.5" customHeight="1">
      <c r="B209" s="198"/>
      <c r="C209" s="199" t="s">
        <v>302</v>
      </c>
      <c r="D209" s="199" t="s">
        <v>121</v>
      </c>
      <c r="E209" s="200" t="s">
        <v>303</v>
      </c>
      <c r="F209" s="201" t="s">
        <v>304</v>
      </c>
      <c r="G209" s="202" t="s">
        <v>124</v>
      </c>
      <c r="H209" s="203">
        <v>0.95999999999999996</v>
      </c>
      <c r="I209" s="204"/>
      <c r="J209" s="205">
        <f>ROUND(I209*H209,2)</f>
        <v>0</v>
      </c>
      <c r="K209" s="201" t="s">
        <v>125</v>
      </c>
      <c r="L209" s="44"/>
      <c r="M209" s="206" t="s">
        <v>5</v>
      </c>
      <c r="N209" s="207" t="s">
        <v>40</v>
      </c>
      <c r="O209" s="45"/>
      <c r="P209" s="208">
        <f>O209*H209</f>
        <v>0</v>
      </c>
      <c r="Q209" s="208">
        <v>0</v>
      </c>
      <c r="R209" s="208">
        <f>Q209*H209</f>
        <v>0</v>
      </c>
      <c r="S209" s="208">
        <v>0</v>
      </c>
      <c r="T209" s="209">
        <f>S209*H209</f>
        <v>0</v>
      </c>
      <c r="AR209" s="22" t="s">
        <v>126</v>
      </c>
      <c r="AT209" s="22" t="s">
        <v>121</v>
      </c>
      <c r="AU209" s="22" t="s">
        <v>78</v>
      </c>
      <c r="AY209" s="22" t="s">
        <v>119</v>
      </c>
      <c r="BE209" s="210">
        <f>IF(N209="základní",J209,0)</f>
        <v>0</v>
      </c>
      <c r="BF209" s="210">
        <f>IF(N209="snížená",J209,0)</f>
        <v>0</v>
      </c>
      <c r="BG209" s="210">
        <f>IF(N209="zákl. přenesená",J209,0)</f>
        <v>0</v>
      </c>
      <c r="BH209" s="210">
        <f>IF(N209="sníž. přenesená",J209,0)</f>
        <v>0</v>
      </c>
      <c r="BI209" s="210">
        <f>IF(N209="nulová",J209,0)</f>
        <v>0</v>
      </c>
      <c r="BJ209" s="22" t="s">
        <v>76</v>
      </c>
      <c r="BK209" s="210">
        <f>ROUND(I209*H209,2)</f>
        <v>0</v>
      </c>
      <c r="BL209" s="22" t="s">
        <v>126</v>
      </c>
      <c r="BM209" s="22" t="s">
        <v>305</v>
      </c>
    </row>
    <row r="210" s="1" customFormat="1">
      <c r="B210" s="44"/>
      <c r="D210" s="211" t="s">
        <v>128</v>
      </c>
      <c r="F210" s="212" t="s">
        <v>304</v>
      </c>
      <c r="I210" s="213"/>
      <c r="L210" s="44"/>
      <c r="M210" s="214"/>
      <c r="N210" s="45"/>
      <c r="O210" s="45"/>
      <c r="P210" s="45"/>
      <c r="Q210" s="45"/>
      <c r="R210" s="45"/>
      <c r="S210" s="45"/>
      <c r="T210" s="83"/>
      <c r="AT210" s="22" t="s">
        <v>128</v>
      </c>
      <c r="AU210" s="22" t="s">
        <v>78</v>
      </c>
    </row>
    <row r="211" s="1" customFormat="1">
      <c r="B211" s="44"/>
      <c r="D211" s="211" t="s">
        <v>129</v>
      </c>
      <c r="F211" s="215" t="s">
        <v>299</v>
      </c>
      <c r="I211" s="213"/>
      <c r="L211" s="44"/>
      <c r="M211" s="214"/>
      <c r="N211" s="45"/>
      <c r="O211" s="45"/>
      <c r="P211" s="45"/>
      <c r="Q211" s="45"/>
      <c r="R211" s="45"/>
      <c r="S211" s="45"/>
      <c r="T211" s="83"/>
      <c r="AT211" s="22" t="s">
        <v>129</v>
      </c>
      <c r="AU211" s="22" t="s">
        <v>78</v>
      </c>
    </row>
    <row r="212" s="1" customFormat="1">
      <c r="B212" s="44"/>
      <c r="D212" s="211" t="s">
        <v>131</v>
      </c>
      <c r="F212" s="215" t="s">
        <v>157</v>
      </c>
      <c r="I212" s="213"/>
      <c r="L212" s="44"/>
      <c r="M212" s="214"/>
      <c r="N212" s="45"/>
      <c r="O212" s="45"/>
      <c r="P212" s="45"/>
      <c r="Q212" s="45"/>
      <c r="R212" s="45"/>
      <c r="S212" s="45"/>
      <c r="T212" s="83"/>
      <c r="AT212" s="22" t="s">
        <v>131</v>
      </c>
      <c r="AU212" s="22" t="s">
        <v>78</v>
      </c>
    </row>
    <row r="213" s="11" customFormat="1">
      <c r="B213" s="216"/>
      <c r="D213" s="211" t="s">
        <v>133</v>
      </c>
      <c r="E213" s="217" t="s">
        <v>5</v>
      </c>
      <c r="F213" s="218" t="s">
        <v>306</v>
      </c>
      <c r="H213" s="219">
        <v>0.95999999999999996</v>
      </c>
      <c r="I213" s="220"/>
      <c r="L213" s="216"/>
      <c r="M213" s="221"/>
      <c r="N213" s="222"/>
      <c r="O213" s="222"/>
      <c r="P213" s="222"/>
      <c r="Q213" s="222"/>
      <c r="R213" s="222"/>
      <c r="S213" s="222"/>
      <c r="T213" s="223"/>
      <c r="AT213" s="217" t="s">
        <v>133</v>
      </c>
      <c r="AU213" s="217" t="s">
        <v>78</v>
      </c>
      <c r="AV213" s="11" t="s">
        <v>78</v>
      </c>
      <c r="AW213" s="11" t="s">
        <v>33</v>
      </c>
      <c r="AX213" s="11" t="s">
        <v>76</v>
      </c>
      <c r="AY213" s="217" t="s">
        <v>119</v>
      </c>
    </row>
    <row r="214" s="10" customFormat="1" ht="37.44" customHeight="1">
      <c r="B214" s="185"/>
      <c r="D214" s="186" t="s">
        <v>68</v>
      </c>
      <c r="E214" s="187" t="s">
        <v>307</v>
      </c>
      <c r="F214" s="187" t="s">
        <v>308</v>
      </c>
      <c r="I214" s="188"/>
      <c r="J214" s="189">
        <f>BK214</f>
        <v>0</v>
      </c>
      <c r="L214" s="185"/>
      <c r="M214" s="190"/>
      <c r="N214" s="191"/>
      <c r="O214" s="191"/>
      <c r="P214" s="192">
        <f>SUM(P215:P228)</f>
        <v>0</v>
      </c>
      <c r="Q214" s="191"/>
      <c r="R214" s="192">
        <f>SUM(R215:R228)</f>
        <v>0</v>
      </c>
      <c r="S214" s="191"/>
      <c r="T214" s="193">
        <f>SUM(T215:T228)</f>
        <v>0</v>
      </c>
      <c r="AR214" s="186" t="s">
        <v>126</v>
      </c>
      <c r="AT214" s="194" t="s">
        <v>68</v>
      </c>
      <c r="AU214" s="194" t="s">
        <v>69</v>
      </c>
      <c r="AY214" s="186" t="s">
        <v>119</v>
      </c>
      <c r="BK214" s="195">
        <f>SUM(BK215:BK228)</f>
        <v>0</v>
      </c>
    </row>
    <row r="215" s="1" customFormat="1" ht="16.5" customHeight="1">
      <c r="B215" s="198"/>
      <c r="C215" s="199" t="s">
        <v>309</v>
      </c>
      <c r="D215" s="199" t="s">
        <v>121</v>
      </c>
      <c r="E215" s="200" t="s">
        <v>310</v>
      </c>
      <c r="F215" s="201" t="s">
        <v>311</v>
      </c>
      <c r="G215" s="202" t="s">
        <v>312</v>
      </c>
      <c r="H215" s="203">
        <v>30.815999999999999</v>
      </c>
      <c r="I215" s="204"/>
      <c r="J215" s="205">
        <f>ROUND(I215*H215,2)</f>
        <v>0</v>
      </c>
      <c r="K215" s="201" t="s">
        <v>125</v>
      </c>
      <c r="L215" s="44"/>
      <c r="M215" s="206" t="s">
        <v>5</v>
      </c>
      <c r="N215" s="207" t="s">
        <v>40</v>
      </c>
      <c r="O215" s="45"/>
      <c r="P215" s="208">
        <f>O215*H215</f>
        <v>0</v>
      </c>
      <c r="Q215" s="208">
        <v>0</v>
      </c>
      <c r="R215" s="208">
        <f>Q215*H215</f>
        <v>0</v>
      </c>
      <c r="S215" s="208">
        <v>0</v>
      </c>
      <c r="T215" s="209">
        <f>S215*H215</f>
        <v>0</v>
      </c>
      <c r="AR215" s="22" t="s">
        <v>313</v>
      </c>
      <c r="AT215" s="22" t="s">
        <v>121</v>
      </c>
      <c r="AU215" s="22" t="s">
        <v>76</v>
      </c>
      <c r="AY215" s="22" t="s">
        <v>119</v>
      </c>
      <c r="BE215" s="210">
        <f>IF(N215="základní",J215,0)</f>
        <v>0</v>
      </c>
      <c r="BF215" s="210">
        <f>IF(N215="snížená",J215,0)</f>
        <v>0</v>
      </c>
      <c r="BG215" s="210">
        <f>IF(N215="zákl. přenesená",J215,0)</f>
        <v>0</v>
      </c>
      <c r="BH215" s="210">
        <f>IF(N215="sníž. přenesená",J215,0)</f>
        <v>0</v>
      </c>
      <c r="BI215" s="210">
        <f>IF(N215="nulová",J215,0)</f>
        <v>0</v>
      </c>
      <c r="BJ215" s="22" t="s">
        <v>76</v>
      </c>
      <c r="BK215" s="210">
        <f>ROUND(I215*H215,2)</f>
        <v>0</v>
      </c>
      <c r="BL215" s="22" t="s">
        <v>313</v>
      </c>
      <c r="BM215" s="22" t="s">
        <v>314</v>
      </c>
    </row>
    <row r="216" s="1" customFormat="1">
      <c r="B216" s="44"/>
      <c r="D216" s="211" t="s">
        <v>128</v>
      </c>
      <c r="F216" s="212" t="s">
        <v>311</v>
      </c>
      <c r="I216" s="213"/>
      <c r="L216" s="44"/>
      <c r="M216" s="214"/>
      <c r="N216" s="45"/>
      <c r="O216" s="45"/>
      <c r="P216" s="45"/>
      <c r="Q216" s="45"/>
      <c r="R216" s="45"/>
      <c r="S216" s="45"/>
      <c r="T216" s="83"/>
      <c r="AT216" s="22" t="s">
        <v>128</v>
      </c>
      <c r="AU216" s="22" t="s">
        <v>76</v>
      </c>
    </row>
    <row r="217" s="1" customFormat="1">
      <c r="B217" s="44"/>
      <c r="D217" s="211" t="s">
        <v>129</v>
      </c>
      <c r="F217" s="215" t="s">
        <v>315</v>
      </c>
      <c r="I217" s="213"/>
      <c r="L217" s="44"/>
      <c r="M217" s="214"/>
      <c r="N217" s="45"/>
      <c r="O217" s="45"/>
      <c r="P217" s="45"/>
      <c r="Q217" s="45"/>
      <c r="R217" s="45"/>
      <c r="S217" s="45"/>
      <c r="T217" s="83"/>
      <c r="AT217" s="22" t="s">
        <v>129</v>
      </c>
      <c r="AU217" s="22" t="s">
        <v>76</v>
      </c>
    </row>
    <row r="218" s="11" customFormat="1">
      <c r="B218" s="216"/>
      <c r="D218" s="211" t="s">
        <v>133</v>
      </c>
      <c r="E218" s="217" t="s">
        <v>5</v>
      </c>
      <c r="F218" s="218" t="s">
        <v>316</v>
      </c>
      <c r="H218" s="219">
        <v>30.815999999999999</v>
      </c>
      <c r="I218" s="220"/>
      <c r="L218" s="216"/>
      <c r="M218" s="221"/>
      <c r="N218" s="222"/>
      <c r="O218" s="222"/>
      <c r="P218" s="222"/>
      <c r="Q218" s="222"/>
      <c r="R218" s="222"/>
      <c r="S218" s="222"/>
      <c r="T218" s="223"/>
      <c r="AT218" s="217" t="s">
        <v>133</v>
      </c>
      <c r="AU218" s="217" t="s">
        <v>76</v>
      </c>
      <c r="AV218" s="11" t="s">
        <v>78</v>
      </c>
      <c r="AW218" s="11" t="s">
        <v>33</v>
      </c>
      <c r="AX218" s="11" t="s">
        <v>76</v>
      </c>
      <c r="AY218" s="217" t="s">
        <v>119</v>
      </c>
    </row>
    <row r="219" s="11" customFormat="1">
      <c r="B219" s="216"/>
      <c r="D219" s="211" t="s">
        <v>133</v>
      </c>
      <c r="E219" s="217" t="s">
        <v>5</v>
      </c>
      <c r="F219" s="218" t="s">
        <v>317</v>
      </c>
      <c r="H219" s="219">
        <v>2.3039999999999998</v>
      </c>
      <c r="I219" s="220"/>
      <c r="L219" s="216"/>
      <c r="M219" s="221"/>
      <c r="N219" s="222"/>
      <c r="O219" s="222"/>
      <c r="P219" s="222"/>
      <c r="Q219" s="222"/>
      <c r="R219" s="222"/>
      <c r="S219" s="222"/>
      <c r="T219" s="223"/>
      <c r="AT219" s="217" t="s">
        <v>133</v>
      </c>
      <c r="AU219" s="217" t="s">
        <v>76</v>
      </c>
      <c r="AV219" s="11" t="s">
        <v>78</v>
      </c>
      <c r="AW219" s="11" t="s">
        <v>33</v>
      </c>
      <c r="AX219" s="11" t="s">
        <v>69</v>
      </c>
      <c r="AY219" s="217" t="s">
        <v>119</v>
      </c>
    </row>
    <row r="220" s="1" customFormat="1" ht="16.5" customHeight="1">
      <c r="B220" s="198"/>
      <c r="C220" s="199" t="s">
        <v>318</v>
      </c>
      <c r="D220" s="199" t="s">
        <v>121</v>
      </c>
      <c r="E220" s="200" t="s">
        <v>319</v>
      </c>
      <c r="F220" s="201" t="s">
        <v>320</v>
      </c>
      <c r="G220" s="202" t="s">
        <v>312</v>
      </c>
      <c r="H220" s="203">
        <v>245.87100000000001</v>
      </c>
      <c r="I220" s="204"/>
      <c r="J220" s="205">
        <f>ROUND(I220*H220,2)</f>
        <v>0</v>
      </c>
      <c r="K220" s="201" t="s">
        <v>125</v>
      </c>
      <c r="L220" s="44"/>
      <c r="M220" s="206" t="s">
        <v>5</v>
      </c>
      <c r="N220" s="207" t="s">
        <v>40</v>
      </c>
      <c r="O220" s="45"/>
      <c r="P220" s="208">
        <f>O220*H220</f>
        <v>0</v>
      </c>
      <c r="Q220" s="208">
        <v>0</v>
      </c>
      <c r="R220" s="208">
        <f>Q220*H220</f>
        <v>0</v>
      </c>
      <c r="S220" s="208">
        <v>0</v>
      </c>
      <c r="T220" s="209">
        <f>S220*H220</f>
        <v>0</v>
      </c>
      <c r="AR220" s="22" t="s">
        <v>313</v>
      </c>
      <c r="AT220" s="22" t="s">
        <v>121</v>
      </c>
      <c r="AU220" s="22" t="s">
        <v>76</v>
      </c>
      <c r="AY220" s="22" t="s">
        <v>119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22" t="s">
        <v>76</v>
      </c>
      <c r="BK220" s="210">
        <f>ROUND(I220*H220,2)</f>
        <v>0</v>
      </c>
      <c r="BL220" s="22" t="s">
        <v>313</v>
      </c>
      <c r="BM220" s="22" t="s">
        <v>321</v>
      </c>
    </row>
    <row r="221" s="1" customFormat="1">
      <c r="B221" s="44"/>
      <c r="D221" s="211" t="s">
        <v>128</v>
      </c>
      <c r="F221" s="212" t="s">
        <v>320</v>
      </c>
      <c r="I221" s="213"/>
      <c r="L221" s="44"/>
      <c r="M221" s="214"/>
      <c r="N221" s="45"/>
      <c r="O221" s="45"/>
      <c r="P221" s="45"/>
      <c r="Q221" s="45"/>
      <c r="R221" s="45"/>
      <c r="S221" s="45"/>
      <c r="T221" s="83"/>
      <c r="AT221" s="22" t="s">
        <v>128</v>
      </c>
      <c r="AU221" s="22" t="s">
        <v>76</v>
      </c>
    </row>
    <row r="222" s="1" customFormat="1">
      <c r="B222" s="44"/>
      <c r="D222" s="211" t="s">
        <v>129</v>
      </c>
      <c r="F222" s="215" t="s">
        <v>315</v>
      </c>
      <c r="I222" s="213"/>
      <c r="L222" s="44"/>
      <c r="M222" s="214"/>
      <c r="N222" s="45"/>
      <c r="O222" s="45"/>
      <c r="P222" s="45"/>
      <c r="Q222" s="45"/>
      <c r="R222" s="45"/>
      <c r="S222" s="45"/>
      <c r="T222" s="83"/>
      <c r="AT222" s="22" t="s">
        <v>129</v>
      </c>
      <c r="AU222" s="22" t="s">
        <v>76</v>
      </c>
    </row>
    <row r="223" s="11" customFormat="1">
      <c r="B223" s="216"/>
      <c r="D223" s="211" t="s">
        <v>133</v>
      </c>
      <c r="E223" s="217" t="s">
        <v>5</v>
      </c>
      <c r="F223" s="218" t="s">
        <v>322</v>
      </c>
      <c r="H223" s="219">
        <v>173.87100000000001</v>
      </c>
      <c r="I223" s="220"/>
      <c r="L223" s="216"/>
      <c r="M223" s="221"/>
      <c r="N223" s="222"/>
      <c r="O223" s="222"/>
      <c r="P223" s="222"/>
      <c r="Q223" s="222"/>
      <c r="R223" s="222"/>
      <c r="S223" s="222"/>
      <c r="T223" s="223"/>
      <c r="AT223" s="217" t="s">
        <v>133</v>
      </c>
      <c r="AU223" s="217" t="s">
        <v>76</v>
      </c>
      <c r="AV223" s="11" t="s">
        <v>78</v>
      </c>
      <c r="AW223" s="11" t="s">
        <v>33</v>
      </c>
      <c r="AX223" s="11" t="s">
        <v>69</v>
      </c>
      <c r="AY223" s="217" t="s">
        <v>119</v>
      </c>
    </row>
    <row r="224" s="11" customFormat="1">
      <c r="B224" s="216"/>
      <c r="D224" s="211" t="s">
        <v>133</v>
      </c>
      <c r="E224" s="217" t="s">
        <v>5</v>
      </c>
      <c r="F224" s="218" t="s">
        <v>323</v>
      </c>
      <c r="H224" s="219">
        <v>72</v>
      </c>
      <c r="I224" s="220"/>
      <c r="L224" s="216"/>
      <c r="M224" s="221"/>
      <c r="N224" s="222"/>
      <c r="O224" s="222"/>
      <c r="P224" s="222"/>
      <c r="Q224" s="222"/>
      <c r="R224" s="222"/>
      <c r="S224" s="222"/>
      <c r="T224" s="223"/>
      <c r="AT224" s="217" t="s">
        <v>133</v>
      </c>
      <c r="AU224" s="217" t="s">
        <v>76</v>
      </c>
      <c r="AV224" s="11" t="s">
        <v>78</v>
      </c>
      <c r="AW224" s="11" t="s">
        <v>33</v>
      </c>
      <c r="AX224" s="11" t="s">
        <v>69</v>
      </c>
      <c r="AY224" s="217" t="s">
        <v>119</v>
      </c>
    </row>
    <row r="225" s="1" customFormat="1" ht="16.5" customHeight="1">
      <c r="B225" s="198"/>
      <c r="C225" s="199" t="s">
        <v>324</v>
      </c>
      <c r="D225" s="199" t="s">
        <v>121</v>
      </c>
      <c r="E225" s="200" t="s">
        <v>325</v>
      </c>
      <c r="F225" s="201" t="s">
        <v>326</v>
      </c>
      <c r="G225" s="202" t="s">
        <v>312</v>
      </c>
      <c r="H225" s="203">
        <v>14.976000000000001</v>
      </c>
      <c r="I225" s="204"/>
      <c r="J225" s="205">
        <f>ROUND(I225*H225,2)</f>
        <v>0</v>
      </c>
      <c r="K225" s="201" t="s">
        <v>5</v>
      </c>
      <c r="L225" s="44"/>
      <c r="M225" s="206" t="s">
        <v>5</v>
      </c>
      <c r="N225" s="207" t="s">
        <v>40</v>
      </c>
      <c r="O225" s="45"/>
      <c r="P225" s="208">
        <f>O225*H225</f>
        <v>0</v>
      </c>
      <c r="Q225" s="208">
        <v>0</v>
      </c>
      <c r="R225" s="208">
        <f>Q225*H225</f>
        <v>0</v>
      </c>
      <c r="S225" s="208">
        <v>0</v>
      </c>
      <c r="T225" s="209">
        <f>S225*H225</f>
        <v>0</v>
      </c>
      <c r="AR225" s="22" t="s">
        <v>126</v>
      </c>
      <c r="AT225" s="22" t="s">
        <v>121</v>
      </c>
      <c r="AU225" s="22" t="s">
        <v>76</v>
      </c>
      <c r="AY225" s="22" t="s">
        <v>119</v>
      </c>
      <c r="BE225" s="210">
        <f>IF(N225="základní",J225,0)</f>
        <v>0</v>
      </c>
      <c r="BF225" s="210">
        <f>IF(N225="snížená",J225,0)</f>
        <v>0</v>
      </c>
      <c r="BG225" s="210">
        <f>IF(N225="zákl. přenesená",J225,0)</f>
        <v>0</v>
      </c>
      <c r="BH225" s="210">
        <f>IF(N225="sníž. přenesená",J225,0)</f>
        <v>0</v>
      </c>
      <c r="BI225" s="210">
        <f>IF(N225="nulová",J225,0)</f>
        <v>0</v>
      </c>
      <c r="BJ225" s="22" t="s">
        <v>76</v>
      </c>
      <c r="BK225" s="210">
        <f>ROUND(I225*H225,2)</f>
        <v>0</v>
      </c>
      <c r="BL225" s="22" t="s">
        <v>126</v>
      </c>
      <c r="BM225" s="22" t="s">
        <v>327</v>
      </c>
    </row>
    <row r="226" s="1" customFormat="1">
      <c r="B226" s="44"/>
      <c r="D226" s="211" t="s">
        <v>128</v>
      </c>
      <c r="F226" s="212" t="s">
        <v>326</v>
      </c>
      <c r="I226" s="213"/>
      <c r="L226" s="44"/>
      <c r="M226" s="214"/>
      <c r="N226" s="45"/>
      <c r="O226" s="45"/>
      <c r="P226" s="45"/>
      <c r="Q226" s="45"/>
      <c r="R226" s="45"/>
      <c r="S226" s="45"/>
      <c r="T226" s="83"/>
      <c r="AT226" s="22" t="s">
        <v>128</v>
      </c>
      <c r="AU226" s="22" t="s">
        <v>76</v>
      </c>
    </row>
    <row r="227" s="1" customFormat="1">
      <c r="B227" s="44"/>
      <c r="D227" s="211" t="s">
        <v>129</v>
      </c>
      <c r="F227" s="215" t="s">
        <v>315</v>
      </c>
      <c r="I227" s="213"/>
      <c r="L227" s="44"/>
      <c r="M227" s="214"/>
      <c r="N227" s="45"/>
      <c r="O227" s="45"/>
      <c r="P227" s="45"/>
      <c r="Q227" s="45"/>
      <c r="R227" s="45"/>
      <c r="S227" s="45"/>
      <c r="T227" s="83"/>
      <c r="AT227" s="22" t="s">
        <v>129</v>
      </c>
      <c r="AU227" s="22" t="s">
        <v>76</v>
      </c>
    </row>
    <row r="228" s="11" customFormat="1">
      <c r="B228" s="216"/>
      <c r="D228" s="211" t="s">
        <v>133</v>
      </c>
      <c r="E228" s="217" t="s">
        <v>5</v>
      </c>
      <c r="F228" s="218" t="s">
        <v>328</v>
      </c>
      <c r="H228" s="219">
        <v>14.976000000000001</v>
      </c>
      <c r="I228" s="220"/>
      <c r="L228" s="216"/>
      <c r="M228" s="224"/>
      <c r="N228" s="225"/>
      <c r="O228" s="225"/>
      <c r="P228" s="225"/>
      <c r="Q228" s="225"/>
      <c r="R228" s="225"/>
      <c r="S228" s="225"/>
      <c r="T228" s="226"/>
      <c r="AT228" s="217" t="s">
        <v>133</v>
      </c>
      <c r="AU228" s="217" t="s">
        <v>76</v>
      </c>
      <c r="AV228" s="11" t="s">
        <v>78</v>
      </c>
      <c r="AW228" s="11" t="s">
        <v>33</v>
      </c>
      <c r="AX228" s="11" t="s">
        <v>76</v>
      </c>
      <c r="AY228" s="217" t="s">
        <v>119</v>
      </c>
    </row>
    <row r="229" s="1" customFormat="1" ht="6.96" customHeight="1">
      <c r="B229" s="65"/>
      <c r="C229" s="66"/>
      <c r="D229" s="66"/>
      <c r="E229" s="66"/>
      <c r="F229" s="66"/>
      <c r="G229" s="66"/>
      <c r="H229" s="66"/>
      <c r="I229" s="150"/>
      <c r="J229" s="66"/>
      <c r="K229" s="66"/>
      <c r="L229" s="44"/>
    </row>
  </sheetData>
  <autoFilter ref="C83:K228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21"/>
      <c r="C1" s="121"/>
      <c r="D1" s="122" t="s">
        <v>1</v>
      </c>
      <c r="E1" s="121"/>
      <c r="F1" s="123" t="s">
        <v>82</v>
      </c>
      <c r="G1" s="123" t="s">
        <v>83</v>
      </c>
      <c r="H1" s="123"/>
      <c r="I1" s="124"/>
      <c r="J1" s="123" t="s">
        <v>84</v>
      </c>
      <c r="K1" s="122" t="s">
        <v>85</v>
      </c>
      <c r="L1" s="123" t="s">
        <v>86</v>
      </c>
      <c r="M1" s="123"/>
      <c r="N1" s="123"/>
      <c r="O1" s="123"/>
      <c r="P1" s="123"/>
      <c r="Q1" s="123"/>
      <c r="R1" s="123"/>
      <c r="S1" s="123"/>
      <c r="T1" s="123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 s="21" t="s">
        <v>8</v>
      </c>
      <c r="AT2" s="22" t="s">
        <v>81</v>
      </c>
    </row>
    <row r="3" ht="6.96" customHeight="1">
      <c r="B3" s="23"/>
      <c r="C3" s="24"/>
      <c r="D3" s="24"/>
      <c r="E3" s="24"/>
      <c r="F3" s="24"/>
      <c r="G3" s="24"/>
      <c r="H3" s="24"/>
      <c r="I3" s="125"/>
      <c r="J3" s="24"/>
      <c r="K3" s="25"/>
      <c r="AT3" s="22" t="s">
        <v>78</v>
      </c>
    </row>
    <row r="4" ht="36.96" customHeight="1">
      <c r="B4" s="26"/>
      <c r="C4" s="27"/>
      <c r="D4" s="28" t="s">
        <v>87</v>
      </c>
      <c r="E4" s="27"/>
      <c r="F4" s="27"/>
      <c r="G4" s="27"/>
      <c r="H4" s="27"/>
      <c r="I4" s="126"/>
      <c r="J4" s="27"/>
      <c r="K4" s="29"/>
      <c r="M4" s="30" t="s">
        <v>13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26"/>
      <c r="J5" s="27"/>
      <c r="K5" s="29"/>
    </row>
    <row r="6">
      <c r="B6" s="26"/>
      <c r="C6" s="27"/>
      <c r="D6" s="38" t="s">
        <v>19</v>
      </c>
      <c r="E6" s="27"/>
      <c r="F6" s="27"/>
      <c r="G6" s="27"/>
      <c r="H6" s="27"/>
      <c r="I6" s="126"/>
      <c r="J6" s="27"/>
      <c r="K6" s="29"/>
    </row>
    <row r="7" ht="16.5" customHeight="1">
      <c r="B7" s="26"/>
      <c r="C7" s="27"/>
      <c r="D7" s="27"/>
      <c r="E7" s="127" t="str">
        <f>'Rekapitulace stavby'!K6</f>
        <v>Propustek Sokoleč</v>
      </c>
      <c r="F7" s="38"/>
      <c r="G7" s="38"/>
      <c r="H7" s="38"/>
      <c r="I7" s="126"/>
      <c r="J7" s="27"/>
      <c r="K7" s="29"/>
    </row>
    <row r="8" s="1" customFormat="1">
      <c r="B8" s="44"/>
      <c r="C8" s="45"/>
      <c r="D8" s="38" t="s">
        <v>88</v>
      </c>
      <c r="E8" s="45"/>
      <c r="F8" s="45"/>
      <c r="G8" s="45"/>
      <c r="H8" s="45"/>
      <c r="I8" s="128"/>
      <c r="J8" s="45"/>
      <c r="K8" s="49"/>
    </row>
    <row r="9" s="1" customFormat="1" ht="36.96" customHeight="1">
      <c r="B9" s="44"/>
      <c r="C9" s="45"/>
      <c r="D9" s="45"/>
      <c r="E9" s="129" t="s">
        <v>329</v>
      </c>
      <c r="F9" s="45"/>
      <c r="G9" s="45"/>
      <c r="H9" s="45"/>
      <c r="I9" s="128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28"/>
      <c r="J10" s="45"/>
      <c r="K10" s="49"/>
    </row>
    <row r="11" s="1" customFormat="1" ht="14.4" customHeight="1">
      <c r="B11" s="44"/>
      <c r="C11" s="45"/>
      <c r="D11" s="38" t="s">
        <v>21</v>
      </c>
      <c r="E11" s="45"/>
      <c r="F11" s="33" t="s">
        <v>5</v>
      </c>
      <c r="G11" s="45"/>
      <c r="H11" s="45"/>
      <c r="I11" s="130" t="s">
        <v>22</v>
      </c>
      <c r="J11" s="33" t="s">
        <v>5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30" t="s">
        <v>25</v>
      </c>
      <c r="J12" s="131" t="str">
        <f>'Rekapitulace stavby'!AN8</f>
        <v>26. 3. 2018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28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30" t="s">
        <v>28</v>
      </c>
      <c r="J14" s="33" t="str">
        <f>IF('Rekapitulace stavby'!AN10="","",'Rekapitulace stavby'!AN10)</f>
        <v/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 xml:space="preserve"> </v>
      </c>
      <c r="F15" s="45"/>
      <c r="G15" s="45"/>
      <c r="H15" s="45"/>
      <c r="I15" s="130" t="s">
        <v>29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28"/>
      <c r="J16" s="45"/>
      <c r="K16" s="49"/>
    </row>
    <row r="17" s="1" customFormat="1" ht="14.4" customHeight="1">
      <c r="B17" s="44"/>
      <c r="C17" s="45"/>
      <c r="D17" s="38" t="s">
        <v>30</v>
      </c>
      <c r="E17" s="45"/>
      <c r="F17" s="45"/>
      <c r="G17" s="45"/>
      <c r="H17" s="45"/>
      <c r="I17" s="130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30" t="s">
        <v>29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28"/>
      <c r="J19" s="45"/>
      <c r="K19" s="49"/>
    </row>
    <row r="20" s="1" customFormat="1" ht="14.4" customHeight="1">
      <c r="B20" s="44"/>
      <c r="C20" s="45"/>
      <c r="D20" s="38" t="s">
        <v>32</v>
      </c>
      <c r="E20" s="45"/>
      <c r="F20" s="45"/>
      <c r="G20" s="45"/>
      <c r="H20" s="45"/>
      <c r="I20" s="130" t="s">
        <v>28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30" t="s">
        <v>29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28"/>
      <c r="J22" s="45"/>
      <c r="K22" s="49"/>
    </row>
    <row r="23" s="1" customFormat="1" ht="14.4" customHeight="1">
      <c r="B23" s="44"/>
      <c r="C23" s="45"/>
      <c r="D23" s="38" t="s">
        <v>34</v>
      </c>
      <c r="E23" s="45"/>
      <c r="F23" s="45"/>
      <c r="G23" s="45"/>
      <c r="H23" s="45"/>
      <c r="I23" s="128"/>
      <c r="J23" s="45"/>
      <c r="K23" s="49"/>
    </row>
    <row r="24" s="6" customFormat="1" ht="16.5" customHeight="1">
      <c r="B24" s="132"/>
      <c r="C24" s="133"/>
      <c r="D24" s="133"/>
      <c r="E24" s="42" t="s">
        <v>5</v>
      </c>
      <c r="F24" s="42"/>
      <c r="G24" s="42"/>
      <c r="H24" s="42"/>
      <c r="I24" s="134"/>
      <c r="J24" s="133"/>
      <c r="K24" s="135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28"/>
      <c r="J25" s="45"/>
      <c r="K25" s="49"/>
    </row>
    <row r="26" s="1" customFormat="1" ht="6.96" customHeight="1">
      <c r="B26" s="44"/>
      <c r="C26" s="45"/>
      <c r="D26" s="80"/>
      <c r="E26" s="80"/>
      <c r="F26" s="80"/>
      <c r="G26" s="80"/>
      <c r="H26" s="80"/>
      <c r="I26" s="136"/>
      <c r="J26" s="80"/>
      <c r="K26" s="137"/>
    </row>
    <row r="27" s="1" customFormat="1" ht="25.44" customHeight="1">
      <c r="B27" s="44"/>
      <c r="C27" s="45"/>
      <c r="D27" s="138" t="s">
        <v>35</v>
      </c>
      <c r="E27" s="45"/>
      <c r="F27" s="45"/>
      <c r="G27" s="45"/>
      <c r="H27" s="45"/>
      <c r="I27" s="128"/>
      <c r="J27" s="139">
        <f>ROUND(J77,2)</f>
        <v>0</v>
      </c>
      <c r="K27" s="49"/>
    </row>
    <row r="28" s="1" customFormat="1" ht="6.96" customHeight="1">
      <c r="B28" s="44"/>
      <c r="C28" s="45"/>
      <c r="D28" s="80"/>
      <c r="E28" s="80"/>
      <c r="F28" s="80"/>
      <c r="G28" s="80"/>
      <c r="H28" s="80"/>
      <c r="I28" s="136"/>
      <c r="J28" s="80"/>
      <c r="K28" s="137"/>
    </row>
    <row r="29" s="1" customFormat="1" ht="14.4" customHeight="1">
      <c r="B29" s="44"/>
      <c r="C29" s="45"/>
      <c r="D29" s="45"/>
      <c r="E29" s="45"/>
      <c r="F29" s="50" t="s">
        <v>37</v>
      </c>
      <c r="G29" s="45"/>
      <c r="H29" s="45"/>
      <c r="I29" s="140" t="s">
        <v>36</v>
      </c>
      <c r="J29" s="50" t="s">
        <v>38</v>
      </c>
      <c r="K29" s="49"/>
    </row>
    <row r="30" s="1" customFormat="1" ht="14.4" customHeight="1">
      <c r="B30" s="44"/>
      <c r="C30" s="45"/>
      <c r="D30" s="53" t="s">
        <v>39</v>
      </c>
      <c r="E30" s="53" t="s">
        <v>40</v>
      </c>
      <c r="F30" s="141">
        <f>ROUND(SUM(BE77:BE95), 2)</f>
        <v>0</v>
      </c>
      <c r="G30" s="45"/>
      <c r="H30" s="45"/>
      <c r="I30" s="142">
        <v>0.20999999999999999</v>
      </c>
      <c r="J30" s="141">
        <f>ROUND(ROUND((SUM(BE77:BE95)), 2)*I30, 2)</f>
        <v>0</v>
      </c>
      <c r="K30" s="49"/>
    </row>
    <row r="31" s="1" customFormat="1" ht="14.4" customHeight="1">
      <c r="B31" s="44"/>
      <c r="C31" s="45"/>
      <c r="D31" s="45"/>
      <c r="E31" s="53" t="s">
        <v>41</v>
      </c>
      <c r="F31" s="141">
        <f>ROUND(SUM(BF77:BF95), 2)</f>
        <v>0</v>
      </c>
      <c r="G31" s="45"/>
      <c r="H31" s="45"/>
      <c r="I31" s="142">
        <v>0.14999999999999999</v>
      </c>
      <c r="J31" s="141">
        <f>ROUND(ROUND((SUM(BF77:BF95)),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42</v>
      </c>
      <c r="F32" s="141">
        <f>ROUND(SUM(BG77:BG95), 2)</f>
        <v>0</v>
      </c>
      <c r="G32" s="45"/>
      <c r="H32" s="45"/>
      <c r="I32" s="142">
        <v>0.20999999999999999</v>
      </c>
      <c r="J32" s="141">
        <v>0</v>
      </c>
      <c r="K32" s="49"/>
    </row>
    <row r="33" hidden="1" s="1" customFormat="1" ht="14.4" customHeight="1">
      <c r="B33" s="44"/>
      <c r="C33" s="45"/>
      <c r="D33" s="45"/>
      <c r="E33" s="53" t="s">
        <v>43</v>
      </c>
      <c r="F33" s="141">
        <f>ROUND(SUM(BH77:BH95), 2)</f>
        <v>0</v>
      </c>
      <c r="G33" s="45"/>
      <c r="H33" s="45"/>
      <c r="I33" s="142">
        <v>0.14999999999999999</v>
      </c>
      <c r="J33" s="141">
        <v>0</v>
      </c>
      <c r="K33" s="49"/>
    </row>
    <row r="34" hidden="1" s="1" customFormat="1" ht="14.4" customHeight="1">
      <c r="B34" s="44"/>
      <c r="C34" s="45"/>
      <c r="D34" s="45"/>
      <c r="E34" s="53" t="s">
        <v>44</v>
      </c>
      <c r="F34" s="141">
        <f>ROUND(SUM(BI77:BI95), 2)</f>
        <v>0</v>
      </c>
      <c r="G34" s="45"/>
      <c r="H34" s="45"/>
      <c r="I34" s="142">
        <v>0</v>
      </c>
      <c r="J34" s="141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28"/>
      <c r="J35" s="45"/>
      <c r="K35" s="49"/>
    </row>
    <row r="36" s="1" customFormat="1" ht="25.44" customHeight="1">
      <c r="B36" s="44"/>
      <c r="C36" s="143"/>
      <c r="D36" s="144" t="s">
        <v>45</v>
      </c>
      <c r="E36" s="86"/>
      <c r="F36" s="86"/>
      <c r="G36" s="145" t="s">
        <v>46</v>
      </c>
      <c r="H36" s="146" t="s">
        <v>47</v>
      </c>
      <c r="I36" s="147"/>
      <c r="J36" s="148">
        <f>SUM(J27:J34)</f>
        <v>0</v>
      </c>
      <c r="K36" s="149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50"/>
      <c r="J37" s="66"/>
      <c r="K37" s="67"/>
    </row>
    <row r="41" s="1" customFormat="1" ht="6.96" customHeight="1">
      <c r="B41" s="68"/>
      <c r="C41" s="69"/>
      <c r="D41" s="69"/>
      <c r="E41" s="69"/>
      <c r="F41" s="69"/>
      <c r="G41" s="69"/>
      <c r="H41" s="69"/>
      <c r="I41" s="151"/>
      <c r="J41" s="69"/>
      <c r="K41" s="152"/>
    </row>
    <row r="42" s="1" customFormat="1" ht="36.96" customHeight="1">
      <c r="B42" s="44"/>
      <c r="C42" s="28" t="s">
        <v>90</v>
      </c>
      <c r="D42" s="45"/>
      <c r="E42" s="45"/>
      <c r="F42" s="45"/>
      <c r="G42" s="45"/>
      <c r="H42" s="45"/>
      <c r="I42" s="128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28"/>
      <c r="J43" s="45"/>
      <c r="K43" s="49"/>
    </row>
    <row r="44" s="1" customFormat="1" ht="14.4" customHeight="1">
      <c r="B44" s="44"/>
      <c r="C44" s="38" t="s">
        <v>19</v>
      </c>
      <c r="D44" s="45"/>
      <c r="E44" s="45"/>
      <c r="F44" s="45"/>
      <c r="G44" s="45"/>
      <c r="H44" s="45"/>
      <c r="I44" s="128"/>
      <c r="J44" s="45"/>
      <c r="K44" s="49"/>
    </row>
    <row r="45" s="1" customFormat="1" ht="16.5" customHeight="1">
      <c r="B45" s="44"/>
      <c r="C45" s="45"/>
      <c r="D45" s="45"/>
      <c r="E45" s="127" t="str">
        <f>E7</f>
        <v>Propustek Sokoleč</v>
      </c>
      <c r="F45" s="38"/>
      <c r="G45" s="38"/>
      <c r="H45" s="38"/>
      <c r="I45" s="128"/>
      <c r="J45" s="45"/>
      <c r="K45" s="49"/>
    </row>
    <row r="46" s="1" customFormat="1" ht="14.4" customHeight="1">
      <c r="B46" s="44"/>
      <c r="C46" s="38" t="s">
        <v>88</v>
      </c>
      <c r="D46" s="45"/>
      <c r="E46" s="45"/>
      <c r="F46" s="45"/>
      <c r="G46" s="45"/>
      <c r="H46" s="45"/>
      <c r="I46" s="128"/>
      <c r="J46" s="45"/>
      <c r="K46" s="49"/>
    </row>
    <row r="47" s="1" customFormat="1" ht="17.25" customHeight="1">
      <c r="B47" s="44"/>
      <c r="C47" s="45"/>
      <c r="D47" s="45"/>
      <c r="E47" s="129" t="str">
        <f>E9</f>
        <v>00 - Vedlejší rozpočtové náklady</v>
      </c>
      <c r="F47" s="45"/>
      <c r="G47" s="45"/>
      <c r="H47" s="45"/>
      <c r="I47" s="128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28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 xml:space="preserve"> </v>
      </c>
      <c r="G49" s="45"/>
      <c r="H49" s="45"/>
      <c r="I49" s="130" t="s">
        <v>25</v>
      </c>
      <c r="J49" s="131" t="str">
        <f>IF(J12="","",J12)</f>
        <v>26. 3. 2018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28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 xml:space="preserve"> </v>
      </c>
      <c r="G51" s="45"/>
      <c r="H51" s="45"/>
      <c r="I51" s="130" t="s">
        <v>32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30</v>
      </c>
      <c r="D52" s="45"/>
      <c r="E52" s="45"/>
      <c r="F52" s="33" t="str">
        <f>IF(E18="","",E18)</f>
        <v/>
      </c>
      <c r="G52" s="45"/>
      <c r="H52" s="45"/>
      <c r="I52" s="128"/>
      <c r="J52" s="153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28"/>
      <c r="J53" s="45"/>
      <c r="K53" s="49"/>
    </row>
    <row r="54" s="1" customFormat="1" ht="29.28" customHeight="1">
      <c r="B54" s="44"/>
      <c r="C54" s="154" t="s">
        <v>91</v>
      </c>
      <c r="D54" s="143"/>
      <c r="E54" s="143"/>
      <c r="F54" s="143"/>
      <c r="G54" s="143"/>
      <c r="H54" s="143"/>
      <c r="I54" s="155"/>
      <c r="J54" s="156" t="s">
        <v>92</v>
      </c>
      <c r="K54" s="157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28"/>
      <c r="J55" s="45"/>
      <c r="K55" s="49"/>
    </row>
    <row r="56" s="1" customFormat="1" ht="29.28" customHeight="1">
      <c r="B56" s="44"/>
      <c r="C56" s="158" t="s">
        <v>93</v>
      </c>
      <c r="D56" s="45"/>
      <c r="E56" s="45"/>
      <c r="F56" s="45"/>
      <c r="G56" s="45"/>
      <c r="H56" s="45"/>
      <c r="I56" s="128"/>
      <c r="J56" s="139">
        <f>J77</f>
        <v>0</v>
      </c>
      <c r="K56" s="49"/>
      <c r="AU56" s="22" t="s">
        <v>94</v>
      </c>
    </row>
    <row r="57" s="7" customFormat="1" ht="24.96" customHeight="1">
      <c r="B57" s="159"/>
      <c r="C57" s="160"/>
      <c r="D57" s="161" t="s">
        <v>102</v>
      </c>
      <c r="E57" s="162"/>
      <c r="F57" s="162"/>
      <c r="G57" s="162"/>
      <c r="H57" s="162"/>
      <c r="I57" s="163"/>
      <c r="J57" s="164">
        <f>J78</f>
        <v>0</v>
      </c>
      <c r="K57" s="165"/>
    </row>
    <row r="58" s="1" customFormat="1" ht="21.84" customHeight="1">
      <c r="B58" s="44"/>
      <c r="C58" s="45"/>
      <c r="D58" s="45"/>
      <c r="E58" s="45"/>
      <c r="F58" s="45"/>
      <c r="G58" s="45"/>
      <c r="H58" s="45"/>
      <c r="I58" s="128"/>
      <c r="J58" s="45"/>
      <c r="K58" s="49"/>
    </row>
    <row r="59" s="1" customFormat="1" ht="6.96" customHeight="1">
      <c r="B59" s="65"/>
      <c r="C59" s="66"/>
      <c r="D59" s="66"/>
      <c r="E59" s="66"/>
      <c r="F59" s="66"/>
      <c r="G59" s="66"/>
      <c r="H59" s="66"/>
      <c r="I59" s="150"/>
      <c r="J59" s="66"/>
      <c r="K59" s="67"/>
    </row>
    <row r="63" s="1" customFormat="1" ht="6.96" customHeight="1">
      <c r="B63" s="68"/>
      <c r="C63" s="69"/>
      <c r="D63" s="69"/>
      <c r="E63" s="69"/>
      <c r="F63" s="69"/>
      <c r="G63" s="69"/>
      <c r="H63" s="69"/>
      <c r="I63" s="151"/>
      <c r="J63" s="69"/>
      <c r="K63" s="69"/>
      <c r="L63" s="44"/>
    </row>
    <row r="64" s="1" customFormat="1" ht="36.96" customHeight="1">
      <c r="B64" s="44"/>
      <c r="C64" s="70" t="s">
        <v>103</v>
      </c>
      <c r="L64" s="44"/>
    </row>
    <row r="65" s="1" customFormat="1" ht="6.96" customHeight="1">
      <c r="B65" s="44"/>
      <c r="L65" s="44"/>
    </row>
    <row r="66" s="1" customFormat="1" ht="14.4" customHeight="1">
      <c r="B66" s="44"/>
      <c r="C66" s="72" t="s">
        <v>19</v>
      </c>
      <c r="L66" s="44"/>
    </row>
    <row r="67" s="1" customFormat="1" ht="16.5" customHeight="1">
      <c r="B67" s="44"/>
      <c r="E67" s="173" t="str">
        <f>E7</f>
        <v>Propustek Sokoleč</v>
      </c>
      <c r="F67" s="72"/>
      <c r="G67" s="72"/>
      <c r="H67" s="72"/>
      <c r="L67" s="44"/>
    </row>
    <row r="68" s="1" customFormat="1" ht="14.4" customHeight="1">
      <c r="B68" s="44"/>
      <c r="C68" s="72" t="s">
        <v>88</v>
      </c>
      <c r="L68" s="44"/>
    </row>
    <row r="69" s="1" customFormat="1" ht="17.25" customHeight="1">
      <c r="B69" s="44"/>
      <c r="E69" s="75" t="str">
        <f>E9</f>
        <v>00 - Vedlejší rozpočtové náklady</v>
      </c>
      <c r="F69" s="1"/>
      <c r="G69" s="1"/>
      <c r="H69" s="1"/>
      <c r="L69" s="44"/>
    </row>
    <row r="70" s="1" customFormat="1" ht="6.96" customHeight="1">
      <c r="B70" s="44"/>
      <c r="L70" s="44"/>
    </row>
    <row r="71" s="1" customFormat="1" ht="18" customHeight="1">
      <c r="B71" s="44"/>
      <c r="C71" s="72" t="s">
        <v>23</v>
      </c>
      <c r="F71" s="174" t="str">
        <f>F12</f>
        <v xml:space="preserve"> </v>
      </c>
      <c r="I71" s="175" t="s">
        <v>25</v>
      </c>
      <c r="J71" s="77" t="str">
        <f>IF(J12="","",J12)</f>
        <v>26. 3. 2018</v>
      </c>
      <c r="L71" s="44"/>
    </row>
    <row r="72" s="1" customFormat="1" ht="6.96" customHeight="1">
      <c r="B72" s="44"/>
      <c r="L72" s="44"/>
    </row>
    <row r="73" s="1" customFormat="1">
      <c r="B73" s="44"/>
      <c r="C73" s="72" t="s">
        <v>27</v>
      </c>
      <c r="F73" s="174" t="str">
        <f>E15</f>
        <v xml:space="preserve"> </v>
      </c>
      <c r="I73" s="175" t="s">
        <v>32</v>
      </c>
      <c r="J73" s="174" t="str">
        <f>E21</f>
        <v xml:space="preserve"> </v>
      </c>
      <c r="L73" s="44"/>
    </row>
    <row r="74" s="1" customFormat="1" ht="14.4" customHeight="1">
      <c r="B74" s="44"/>
      <c r="C74" s="72" t="s">
        <v>30</v>
      </c>
      <c r="F74" s="174" t="str">
        <f>IF(E18="","",E18)</f>
        <v/>
      </c>
      <c r="L74" s="44"/>
    </row>
    <row r="75" s="1" customFormat="1" ht="10.32" customHeight="1">
      <c r="B75" s="44"/>
      <c r="L75" s="44"/>
    </row>
    <row r="76" s="9" customFormat="1" ht="29.28" customHeight="1">
      <c r="B76" s="176"/>
      <c r="C76" s="177" t="s">
        <v>104</v>
      </c>
      <c r="D76" s="178" t="s">
        <v>54</v>
      </c>
      <c r="E76" s="178" t="s">
        <v>50</v>
      </c>
      <c r="F76" s="178" t="s">
        <v>105</v>
      </c>
      <c r="G76" s="178" t="s">
        <v>106</v>
      </c>
      <c r="H76" s="178" t="s">
        <v>107</v>
      </c>
      <c r="I76" s="179" t="s">
        <v>108</v>
      </c>
      <c r="J76" s="178" t="s">
        <v>92</v>
      </c>
      <c r="K76" s="180" t="s">
        <v>109</v>
      </c>
      <c r="L76" s="176"/>
      <c r="M76" s="90" t="s">
        <v>110</v>
      </c>
      <c r="N76" s="91" t="s">
        <v>39</v>
      </c>
      <c r="O76" s="91" t="s">
        <v>111</v>
      </c>
      <c r="P76" s="91" t="s">
        <v>112</v>
      </c>
      <c r="Q76" s="91" t="s">
        <v>113</v>
      </c>
      <c r="R76" s="91" t="s">
        <v>114</v>
      </c>
      <c r="S76" s="91" t="s">
        <v>115</v>
      </c>
      <c r="T76" s="92" t="s">
        <v>116</v>
      </c>
    </row>
    <row r="77" s="1" customFormat="1" ht="29.28" customHeight="1">
      <c r="B77" s="44"/>
      <c r="C77" s="94" t="s">
        <v>93</v>
      </c>
      <c r="J77" s="181">
        <f>BK77</f>
        <v>0</v>
      </c>
      <c r="L77" s="44"/>
      <c r="M77" s="93"/>
      <c r="N77" s="80"/>
      <c r="O77" s="80"/>
      <c r="P77" s="182">
        <f>P78</f>
        <v>0</v>
      </c>
      <c r="Q77" s="80"/>
      <c r="R77" s="182">
        <f>R78</f>
        <v>0</v>
      </c>
      <c r="S77" s="80"/>
      <c r="T77" s="183">
        <f>T78</f>
        <v>0</v>
      </c>
      <c r="AT77" s="22" t="s">
        <v>68</v>
      </c>
      <c r="AU77" s="22" t="s">
        <v>94</v>
      </c>
      <c r="BK77" s="184">
        <f>BK78</f>
        <v>0</v>
      </c>
    </row>
    <row r="78" s="10" customFormat="1" ht="37.44" customHeight="1">
      <c r="B78" s="185"/>
      <c r="D78" s="186" t="s">
        <v>68</v>
      </c>
      <c r="E78" s="187" t="s">
        <v>307</v>
      </c>
      <c r="F78" s="187" t="s">
        <v>308</v>
      </c>
      <c r="I78" s="188"/>
      <c r="J78" s="189">
        <f>BK78</f>
        <v>0</v>
      </c>
      <c r="L78" s="185"/>
      <c r="M78" s="190"/>
      <c r="N78" s="191"/>
      <c r="O78" s="191"/>
      <c r="P78" s="192">
        <f>SUM(P79:P95)</f>
        <v>0</v>
      </c>
      <c r="Q78" s="191"/>
      <c r="R78" s="192">
        <f>SUM(R79:R95)</f>
        <v>0</v>
      </c>
      <c r="S78" s="191"/>
      <c r="T78" s="193">
        <f>SUM(T79:T95)</f>
        <v>0</v>
      </c>
      <c r="AR78" s="186" t="s">
        <v>126</v>
      </c>
      <c r="AT78" s="194" t="s">
        <v>68</v>
      </c>
      <c r="AU78" s="194" t="s">
        <v>69</v>
      </c>
      <c r="AY78" s="186" t="s">
        <v>119</v>
      </c>
      <c r="BK78" s="195">
        <f>SUM(BK79:BK95)</f>
        <v>0</v>
      </c>
    </row>
    <row r="79" s="1" customFormat="1" ht="16.5" customHeight="1">
      <c r="B79" s="198"/>
      <c r="C79" s="199" t="s">
        <v>76</v>
      </c>
      <c r="D79" s="199" t="s">
        <v>121</v>
      </c>
      <c r="E79" s="200" t="s">
        <v>330</v>
      </c>
      <c r="F79" s="201" t="s">
        <v>331</v>
      </c>
      <c r="G79" s="202" t="s">
        <v>332</v>
      </c>
      <c r="H79" s="203">
        <v>1</v>
      </c>
      <c r="I79" s="204"/>
      <c r="J79" s="205">
        <f>ROUND(I79*H79,2)</f>
        <v>0</v>
      </c>
      <c r="K79" s="201" t="s">
        <v>125</v>
      </c>
      <c r="L79" s="44"/>
      <c r="M79" s="206" t="s">
        <v>5</v>
      </c>
      <c r="N79" s="207" t="s">
        <v>40</v>
      </c>
      <c r="O79" s="45"/>
      <c r="P79" s="208">
        <f>O79*H79</f>
        <v>0</v>
      </c>
      <c r="Q79" s="208">
        <v>0</v>
      </c>
      <c r="R79" s="208">
        <f>Q79*H79</f>
        <v>0</v>
      </c>
      <c r="S79" s="208">
        <v>0</v>
      </c>
      <c r="T79" s="209">
        <f>S79*H79</f>
        <v>0</v>
      </c>
      <c r="AR79" s="22" t="s">
        <v>313</v>
      </c>
      <c r="AT79" s="22" t="s">
        <v>121</v>
      </c>
      <c r="AU79" s="22" t="s">
        <v>76</v>
      </c>
      <c r="AY79" s="22" t="s">
        <v>119</v>
      </c>
      <c r="BE79" s="210">
        <f>IF(N79="základní",J79,0)</f>
        <v>0</v>
      </c>
      <c r="BF79" s="210">
        <f>IF(N79="snížená",J79,0)</f>
        <v>0</v>
      </c>
      <c r="BG79" s="210">
        <f>IF(N79="zákl. přenesená",J79,0)</f>
        <v>0</v>
      </c>
      <c r="BH79" s="210">
        <f>IF(N79="sníž. přenesená",J79,0)</f>
        <v>0</v>
      </c>
      <c r="BI79" s="210">
        <f>IF(N79="nulová",J79,0)</f>
        <v>0</v>
      </c>
      <c r="BJ79" s="22" t="s">
        <v>76</v>
      </c>
      <c r="BK79" s="210">
        <f>ROUND(I79*H79,2)</f>
        <v>0</v>
      </c>
      <c r="BL79" s="22" t="s">
        <v>313</v>
      </c>
      <c r="BM79" s="22" t="s">
        <v>333</v>
      </c>
    </row>
    <row r="80" s="1" customFormat="1">
      <c r="B80" s="44"/>
      <c r="D80" s="211" t="s">
        <v>128</v>
      </c>
      <c r="F80" s="212" t="s">
        <v>334</v>
      </c>
      <c r="I80" s="213"/>
      <c r="L80" s="44"/>
      <c r="M80" s="214"/>
      <c r="N80" s="45"/>
      <c r="O80" s="45"/>
      <c r="P80" s="45"/>
      <c r="Q80" s="45"/>
      <c r="R80" s="45"/>
      <c r="S80" s="45"/>
      <c r="T80" s="83"/>
      <c r="AT80" s="22" t="s">
        <v>128</v>
      </c>
      <c r="AU80" s="22" t="s">
        <v>76</v>
      </c>
    </row>
    <row r="81" s="1" customFormat="1">
      <c r="B81" s="44"/>
      <c r="D81" s="211" t="s">
        <v>129</v>
      </c>
      <c r="F81" s="215" t="s">
        <v>335</v>
      </c>
      <c r="I81" s="213"/>
      <c r="L81" s="44"/>
      <c r="M81" s="214"/>
      <c r="N81" s="45"/>
      <c r="O81" s="45"/>
      <c r="P81" s="45"/>
      <c r="Q81" s="45"/>
      <c r="R81" s="45"/>
      <c r="S81" s="45"/>
      <c r="T81" s="83"/>
      <c r="AT81" s="22" t="s">
        <v>129</v>
      </c>
      <c r="AU81" s="22" t="s">
        <v>76</v>
      </c>
    </row>
    <row r="82" s="1" customFormat="1" ht="16.5" customHeight="1">
      <c r="B82" s="198"/>
      <c r="C82" s="199" t="s">
        <v>78</v>
      </c>
      <c r="D82" s="199" t="s">
        <v>121</v>
      </c>
      <c r="E82" s="200" t="s">
        <v>336</v>
      </c>
      <c r="F82" s="201" t="s">
        <v>337</v>
      </c>
      <c r="G82" s="202" t="s">
        <v>338</v>
      </c>
      <c r="H82" s="203">
        <v>1</v>
      </c>
      <c r="I82" s="204"/>
      <c r="J82" s="205">
        <f>ROUND(I82*H82,2)</f>
        <v>0</v>
      </c>
      <c r="K82" s="201" t="s">
        <v>339</v>
      </c>
      <c r="L82" s="44"/>
      <c r="M82" s="206" t="s">
        <v>5</v>
      </c>
      <c r="N82" s="207" t="s">
        <v>40</v>
      </c>
      <c r="O82" s="45"/>
      <c r="P82" s="208">
        <f>O82*H82</f>
        <v>0</v>
      </c>
      <c r="Q82" s="208">
        <v>0</v>
      </c>
      <c r="R82" s="208">
        <f>Q82*H82</f>
        <v>0</v>
      </c>
      <c r="S82" s="208">
        <v>0</v>
      </c>
      <c r="T82" s="209">
        <f>S82*H82</f>
        <v>0</v>
      </c>
      <c r="AR82" s="22" t="s">
        <v>313</v>
      </c>
      <c r="AT82" s="22" t="s">
        <v>121</v>
      </c>
      <c r="AU82" s="22" t="s">
        <v>76</v>
      </c>
      <c r="AY82" s="22" t="s">
        <v>119</v>
      </c>
      <c r="BE82" s="210">
        <f>IF(N82="základní",J82,0)</f>
        <v>0</v>
      </c>
      <c r="BF82" s="210">
        <f>IF(N82="snížená",J82,0)</f>
        <v>0</v>
      </c>
      <c r="BG82" s="210">
        <f>IF(N82="zákl. přenesená",J82,0)</f>
        <v>0</v>
      </c>
      <c r="BH82" s="210">
        <f>IF(N82="sníž. přenesená",J82,0)</f>
        <v>0</v>
      </c>
      <c r="BI82" s="210">
        <f>IF(N82="nulová",J82,0)</f>
        <v>0</v>
      </c>
      <c r="BJ82" s="22" t="s">
        <v>76</v>
      </c>
      <c r="BK82" s="210">
        <f>ROUND(I82*H82,2)</f>
        <v>0</v>
      </c>
      <c r="BL82" s="22" t="s">
        <v>313</v>
      </c>
      <c r="BM82" s="22" t="s">
        <v>340</v>
      </c>
    </row>
    <row r="83" s="1" customFormat="1">
      <c r="B83" s="44"/>
      <c r="D83" s="211" t="s">
        <v>128</v>
      </c>
      <c r="F83" s="212" t="s">
        <v>337</v>
      </c>
      <c r="I83" s="213"/>
      <c r="L83" s="44"/>
      <c r="M83" s="214"/>
      <c r="N83" s="45"/>
      <c r="O83" s="45"/>
      <c r="P83" s="45"/>
      <c r="Q83" s="45"/>
      <c r="R83" s="45"/>
      <c r="S83" s="45"/>
      <c r="T83" s="83"/>
      <c r="AT83" s="22" t="s">
        <v>128</v>
      </c>
      <c r="AU83" s="22" t="s">
        <v>76</v>
      </c>
    </row>
    <row r="84" s="1" customFormat="1" ht="16.5" customHeight="1">
      <c r="B84" s="198"/>
      <c r="C84" s="199" t="s">
        <v>141</v>
      </c>
      <c r="D84" s="199" t="s">
        <v>121</v>
      </c>
      <c r="E84" s="200" t="s">
        <v>341</v>
      </c>
      <c r="F84" s="201" t="s">
        <v>342</v>
      </c>
      <c r="G84" s="202" t="s">
        <v>332</v>
      </c>
      <c r="H84" s="203">
        <v>1</v>
      </c>
      <c r="I84" s="204"/>
      <c r="J84" s="205">
        <f>ROUND(I84*H84,2)</f>
        <v>0</v>
      </c>
      <c r="K84" s="201" t="s">
        <v>339</v>
      </c>
      <c r="L84" s="44"/>
      <c r="M84" s="206" t="s">
        <v>5</v>
      </c>
      <c r="N84" s="207" t="s">
        <v>40</v>
      </c>
      <c r="O84" s="45"/>
      <c r="P84" s="208">
        <f>O84*H84</f>
        <v>0</v>
      </c>
      <c r="Q84" s="208">
        <v>0</v>
      </c>
      <c r="R84" s="208">
        <f>Q84*H84</f>
        <v>0</v>
      </c>
      <c r="S84" s="208">
        <v>0</v>
      </c>
      <c r="T84" s="209">
        <f>S84*H84</f>
        <v>0</v>
      </c>
      <c r="AR84" s="22" t="s">
        <v>313</v>
      </c>
      <c r="AT84" s="22" t="s">
        <v>121</v>
      </c>
      <c r="AU84" s="22" t="s">
        <v>76</v>
      </c>
      <c r="AY84" s="22" t="s">
        <v>119</v>
      </c>
      <c r="BE84" s="210">
        <f>IF(N84="základní",J84,0)</f>
        <v>0</v>
      </c>
      <c r="BF84" s="210">
        <f>IF(N84="snížená",J84,0)</f>
        <v>0</v>
      </c>
      <c r="BG84" s="210">
        <f>IF(N84="zákl. přenesená",J84,0)</f>
        <v>0</v>
      </c>
      <c r="BH84" s="210">
        <f>IF(N84="sníž. přenesená",J84,0)</f>
        <v>0</v>
      </c>
      <c r="BI84" s="210">
        <f>IF(N84="nulová",J84,0)</f>
        <v>0</v>
      </c>
      <c r="BJ84" s="22" t="s">
        <v>76</v>
      </c>
      <c r="BK84" s="210">
        <f>ROUND(I84*H84,2)</f>
        <v>0</v>
      </c>
      <c r="BL84" s="22" t="s">
        <v>313</v>
      </c>
      <c r="BM84" s="22" t="s">
        <v>343</v>
      </c>
    </row>
    <row r="85" s="1" customFormat="1">
      <c r="B85" s="44"/>
      <c r="D85" s="211" t="s">
        <v>128</v>
      </c>
      <c r="F85" s="212" t="s">
        <v>342</v>
      </c>
      <c r="I85" s="213"/>
      <c r="L85" s="44"/>
      <c r="M85" s="214"/>
      <c r="N85" s="45"/>
      <c r="O85" s="45"/>
      <c r="P85" s="45"/>
      <c r="Q85" s="45"/>
      <c r="R85" s="45"/>
      <c r="S85" s="45"/>
      <c r="T85" s="83"/>
      <c r="AT85" s="22" t="s">
        <v>128</v>
      </c>
      <c r="AU85" s="22" t="s">
        <v>76</v>
      </c>
    </row>
    <row r="86" s="1" customFormat="1" ht="16.5" customHeight="1">
      <c r="B86" s="198"/>
      <c r="C86" s="199" t="s">
        <v>126</v>
      </c>
      <c r="D86" s="199" t="s">
        <v>121</v>
      </c>
      <c r="E86" s="200" t="s">
        <v>344</v>
      </c>
      <c r="F86" s="201" t="s">
        <v>345</v>
      </c>
      <c r="G86" s="202" t="s">
        <v>332</v>
      </c>
      <c r="H86" s="203">
        <v>1</v>
      </c>
      <c r="I86" s="204"/>
      <c r="J86" s="205">
        <f>ROUND(I86*H86,2)</f>
        <v>0</v>
      </c>
      <c r="K86" s="201" t="s">
        <v>5</v>
      </c>
      <c r="L86" s="44"/>
      <c r="M86" s="206" t="s">
        <v>5</v>
      </c>
      <c r="N86" s="207" t="s">
        <v>40</v>
      </c>
      <c r="O86" s="45"/>
      <c r="P86" s="208">
        <f>O86*H86</f>
        <v>0</v>
      </c>
      <c r="Q86" s="208">
        <v>0</v>
      </c>
      <c r="R86" s="208">
        <f>Q86*H86</f>
        <v>0</v>
      </c>
      <c r="S86" s="208">
        <v>0</v>
      </c>
      <c r="T86" s="209">
        <f>S86*H86</f>
        <v>0</v>
      </c>
      <c r="AR86" s="22" t="s">
        <v>313</v>
      </c>
      <c r="AT86" s="22" t="s">
        <v>121</v>
      </c>
      <c r="AU86" s="22" t="s">
        <v>76</v>
      </c>
      <c r="AY86" s="22" t="s">
        <v>119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22" t="s">
        <v>76</v>
      </c>
      <c r="BK86" s="210">
        <f>ROUND(I86*H86,2)</f>
        <v>0</v>
      </c>
      <c r="BL86" s="22" t="s">
        <v>313</v>
      </c>
      <c r="BM86" s="22" t="s">
        <v>346</v>
      </c>
    </row>
    <row r="87" s="1" customFormat="1">
      <c r="B87" s="44"/>
      <c r="D87" s="211" t="s">
        <v>128</v>
      </c>
      <c r="F87" s="212" t="s">
        <v>342</v>
      </c>
      <c r="I87" s="213"/>
      <c r="L87" s="44"/>
      <c r="M87" s="214"/>
      <c r="N87" s="45"/>
      <c r="O87" s="45"/>
      <c r="P87" s="45"/>
      <c r="Q87" s="45"/>
      <c r="R87" s="45"/>
      <c r="S87" s="45"/>
      <c r="T87" s="83"/>
      <c r="AT87" s="22" t="s">
        <v>128</v>
      </c>
      <c r="AU87" s="22" t="s">
        <v>76</v>
      </c>
    </row>
    <row r="88" s="1" customFormat="1" ht="16.5" customHeight="1">
      <c r="B88" s="198"/>
      <c r="C88" s="199" t="s">
        <v>152</v>
      </c>
      <c r="D88" s="199" t="s">
        <v>121</v>
      </c>
      <c r="E88" s="200" t="s">
        <v>347</v>
      </c>
      <c r="F88" s="201" t="s">
        <v>348</v>
      </c>
      <c r="G88" s="202" t="s">
        <v>332</v>
      </c>
      <c r="H88" s="203">
        <v>1</v>
      </c>
      <c r="I88" s="204"/>
      <c r="J88" s="205">
        <f>ROUND(I88*H88,2)</f>
        <v>0</v>
      </c>
      <c r="K88" s="201" t="s">
        <v>125</v>
      </c>
      <c r="L88" s="44"/>
      <c r="M88" s="206" t="s">
        <v>5</v>
      </c>
      <c r="N88" s="207" t="s">
        <v>40</v>
      </c>
      <c r="O88" s="45"/>
      <c r="P88" s="208">
        <f>O88*H88</f>
        <v>0</v>
      </c>
      <c r="Q88" s="208">
        <v>0</v>
      </c>
      <c r="R88" s="208">
        <f>Q88*H88</f>
        <v>0</v>
      </c>
      <c r="S88" s="208">
        <v>0</v>
      </c>
      <c r="T88" s="209">
        <f>S88*H88</f>
        <v>0</v>
      </c>
      <c r="AR88" s="22" t="s">
        <v>313</v>
      </c>
      <c r="AT88" s="22" t="s">
        <v>121</v>
      </c>
      <c r="AU88" s="22" t="s">
        <v>76</v>
      </c>
      <c r="AY88" s="22" t="s">
        <v>119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22" t="s">
        <v>76</v>
      </c>
      <c r="BK88" s="210">
        <f>ROUND(I88*H88,2)</f>
        <v>0</v>
      </c>
      <c r="BL88" s="22" t="s">
        <v>313</v>
      </c>
      <c r="BM88" s="22" t="s">
        <v>349</v>
      </c>
    </row>
    <row r="89" s="1" customFormat="1">
      <c r="B89" s="44"/>
      <c r="D89" s="211" t="s">
        <v>128</v>
      </c>
      <c r="F89" s="212" t="s">
        <v>348</v>
      </c>
      <c r="I89" s="213"/>
      <c r="L89" s="44"/>
      <c r="M89" s="214"/>
      <c r="N89" s="45"/>
      <c r="O89" s="45"/>
      <c r="P89" s="45"/>
      <c r="Q89" s="45"/>
      <c r="R89" s="45"/>
      <c r="S89" s="45"/>
      <c r="T89" s="83"/>
      <c r="AT89" s="22" t="s">
        <v>128</v>
      </c>
      <c r="AU89" s="22" t="s">
        <v>76</v>
      </c>
    </row>
    <row r="90" s="1" customFormat="1">
      <c r="B90" s="44"/>
      <c r="D90" s="211" t="s">
        <v>129</v>
      </c>
      <c r="F90" s="215" t="s">
        <v>350</v>
      </c>
      <c r="I90" s="213"/>
      <c r="L90" s="44"/>
      <c r="M90" s="214"/>
      <c r="N90" s="45"/>
      <c r="O90" s="45"/>
      <c r="P90" s="45"/>
      <c r="Q90" s="45"/>
      <c r="R90" s="45"/>
      <c r="S90" s="45"/>
      <c r="T90" s="83"/>
      <c r="AT90" s="22" t="s">
        <v>129</v>
      </c>
      <c r="AU90" s="22" t="s">
        <v>76</v>
      </c>
    </row>
    <row r="91" s="1" customFormat="1" ht="16.5" customHeight="1">
      <c r="B91" s="198"/>
      <c r="C91" s="199" t="s">
        <v>160</v>
      </c>
      <c r="D91" s="199" t="s">
        <v>121</v>
      </c>
      <c r="E91" s="200" t="s">
        <v>351</v>
      </c>
      <c r="F91" s="201" t="s">
        <v>352</v>
      </c>
      <c r="G91" s="202" t="s">
        <v>332</v>
      </c>
      <c r="H91" s="203">
        <v>1</v>
      </c>
      <c r="I91" s="204"/>
      <c r="J91" s="205">
        <f>ROUND(I91*H91,2)</f>
        <v>0</v>
      </c>
      <c r="K91" s="201" t="s">
        <v>125</v>
      </c>
      <c r="L91" s="44"/>
      <c r="M91" s="206" t="s">
        <v>5</v>
      </c>
      <c r="N91" s="207" t="s">
        <v>40</v>
      </c>
      <c r="O91" s="45"/>
      <c r="P91" s="208">
        <f>O91*H91</f>
        <v>0</v>
      </c>
      <c r="Q91" s="208">
        <v>0</v>
      </c>
      <c r="R91" s="208">
        <f>Q91*H91</f>
        <v>0</v>
      </c>
      <c r="S91" s="208">
        <v>0</v>
      </c>
      <c r="T91" s="209">
        <f>S91*H91</f>
        <v>0</v>
      </c>
      <c r="AR91" s="22" t="s">
        <v>313</v>
      </c>
      <c r="AT91" s="22" t="s">
        <v>121</v>
      </c>
      <c r="AU91" s="22" t="s">
        <v>76</v>
      </c>
      <c r="AY91" s="22" t="s">
        <v>119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22" t="s">
        <v>76</v>
      </c>
      <c r="BK91" s="210">
        <f>ROUND(I91*H91,2)</f>
        <v>0</v>
      </c>
      <c r="BL91" s="22" t="s">
        <v>313</v>
      </c>
      <c r="BM91" s="22" t="s">
        <v>353</v>
      </c>
    </row>
    <row r="92" s="1" customFormat="1">
      <c r="B92" s="44"/>
      <c r="D92" s="211" t="s">
        <v>128</v>
      </c>
      <c r="F92" s="212" t="s">
        <v>352</v>
      </c>
      <c r="I92" s="213"/>
      <c r="L92" s="44"/>
      <c r="M92" s="214"/>
      <c r="N92" s="45"/>
      <c r="O92" s="45"/>
      <c r="P92" s="45"/>
      <c r="Q92" s="45"/>
      <c r="R92" s="45"/>
      <c r="S92" s="45"/>
      <c r="T92" s="83"/>
      <c r="AT92" s="22" t="s">
        <v>128</v>
      </c>
      <c r="AU92" s="22" t="s">
        <v>76</v>
      </c>
    </row>
    <row r="93" s="1" customFormat="1">
      <c r="B93" s="44"/>
      <c r="D93" s="211" t="s">
        <v>129</v>
      </c>
      <c r="F93" s="215" t="s">
        <v>350</v>
      </c>
      <c r="I93" s="213"/>
      <c r="L93" s="44"/>
      <c r="M93" s="214"/>
      <c r="N93" s="45"/>
      <c r="O93" s="45"/>
      <c r="P93" s="45"/>
      <c r="Q93" s="45"/>
      <c r="R93" s="45"/>
      <c r="S93" s="45"/>
      <c r="T93" s="83"/>
      <c r="AT93" s="22" t="s">
        <v>129</v>
      </c>
      <c r="AU93" s="22" t="s">
        <v>76</v>
      </c>
    </row>
    <row r="94" s="1" customFormat="1" ht="16.5" customHeight="1">
      <c r="B94" s="198"/>
      <c r="C94" s="199" t="s">
        <v>166</v>
      </c>
      <c r="D94" s="199" t="s">
        <v>121</v>
      </c>
      <c r="E94" s="200" t="s">
        <v>354</v>
      </c>
      <c r="F94" s="201" t="s">
        <v>355</v>
      </c>
      <c r="G94" s="202" t="s">
        <v>332</v>
      </c>
      <c r="H94" s="203">
        <v>1</v>
      </c>
      <c r="I94" s="204"/>
      <c r="J94" s="205">
        <f>ROUND(I94*H94,2)</f>
        <v>0</v>
      </c>
      <c r="K94" s="201" t="s">
        <v>260</v>
      </c>
      <c r="L94" s="44"/>
      <c r="M94" s="206" t="s">
        <v>5</v>
      </c>
      <c r="N94" s="207" t="s">
        <v>40</v>
      </c>
      <c r="O94" s="45"/>
      <c r="P94" s="208">
        <f>O94*H94</f>
        <v>0</v>
      </c>
      <c r="Q94" s="208">
        <v>0</v>
      </c>
      <c r="R94" s="208">
        <f>Q94*H94</f>
        <v>0</v>
      </c>
      <c r="S94" s="208">
        <v>0</v>
      </c>
      <c r="T94" s="209">
        <f>S94*H94</f>
        <v>0</v>
      </c>
      <c r="AR94" s="22" t="s">
        <v>313</v>
      </c>
      <c r="AT94" s="22" t="s">
        <v>121</v>
      </c>
      <c r="AU94" s="22" t="s">
        <v>76</v>
      </c>
      <c r="AY94" s="22" t="s">
        <v>119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22" t="s">
        <v>76</v>
      </c>
      <c r="BK94" s="210">
        <f>ROUND(I94*H94,2)</f>
        <v>0</v>
      </c>
      <c r="BL94" s="22" t="s">
        <v>313</v>
      </c>
      <c r="BM94" s="22" t="s">
        <v>356</v>
      </c>
    </row>
    <row r="95" s="1" customFormat="1">
      <c r="B95" s="44"/>
      <c r="D95" s="211" t="s">
        <v>128</v>
      </c>
      <c r="F95" s="212" t="s">
        <v>357</v>
      </c>
      <c r="I95" s="213"/>
      <c r="L95" s="44"/>
      <c r="M95" s="227"/>
      <c r="N95" s="228"/>
      <c r="O95" s="228"/>
      <c r="P95" s="228"/>
      <c r="Q95" s="228"/>
      <c r="R95" s="228"/>
      <c r="S95" s="228"/>
      <c r="T95" s="229"/>
      <c r="AT95" s="22" t="s">
        <v>128</v>
      </c>
      <c r="AU95" s="22" t="s">
        <v>76</v>
      </c>
    </row>
    <row r="96" s="1" customFormat="1" ht="6.96" customHeight="1">
      <c r="B96" s="65"/>
      <c r="C96" s="66"/>
      <c r="D96" s="66"/>
      <c r="E96" s="66"/>
      <c r="F96" s="66"/>
      <c r="G96" s="66"/>
      <c r="H96" s="66"/>
      <c r="I96" s="150"/>
      <c r="J96" s="66"/>
      <c r="K96" s="66"/>
      <c r="L96" s="44"/>
    </row>
  </sheetData>
  <autoFilter ref="C76:K95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30" customWidth="1"/>
    <col min="2" max="2" width="1.664063" style="230" customWidth="1"/>
    <col min="3" max="4" width="5" style="230" customWidth="1"/>
    <col min="5" max="5" width="11.67" style="230" customWidth="1"/>
    <col min="6" max="6" width="9.17" style="230" customWidth="1"/>
    <col min="7" max="7" width="5" style="230" customWidth="1"/>
    <col min="8" max="8" width="77.83" style="230" customWidth="1"/>
    <col min="9" max="10" width="20" style="230" customWidth="1"/>
    <col min="11" max="11" width="1.664063" style="230" customWidth="1"/>
  </cols>
  <sheetData>
    <row r="1" ht="37.5" customHeight="1"/>
    <row r="2" ht="7.5" customHeight="1">
      <c r="B2" s="231"/>
      <c r="C2" s="232"/>
      <c r="D2" s="232"/>
      <c r="E2" s="232"/>
      <c r="F2" s="232"/>
      <c r="G2" s="232"/>
      <c r="H2" s="232"/>
      <c r="I2" s="232"/>
      <c r="J2" s="232"/>
      <c r="K2" s="233"/>
    </row>
    <row r="3" s="12" customFormat="1" ht="45" customHeight="1">
      <c r="B3" s="234"/>
      <c r="C3" s="235" t="s">
        <v>358</v>
      </c>
      <c r="D3" s="235"/>
      <c r="E3" s="235"/>
      <c r="F3" s="235"/>
      <c r="G3" s="235"/>
      <c r="H3" s="235"/>
      <c r="I3" s="235"/>
      <c r="J3" s="235"/>
      <c r="K3" s="236"/>
    </row>
    <row r="4" ht="25.5" customHeight="1">
      <c r="B4" s="237"/>
      <c r="C4" s="238" t="s">
        <v>359</v>
      </c>
      <c r="D4" s="238"/>
      <c r="E4" s="238"/>
      <c r="F4" s="238"/>
      <c r="G4" s="238"/>
      <c r="H4" s="238"/>
      <c r="I4" s="238"/>
      <c r="J4" s="238"/>
      <c r="K4" s="239"/>
    </row>
    <row r="5" ht="5.25" customHeight="1">
      <c r="B5" s="237"/>
      <c r="C5" s="240"/>
      <c r="D5" s="240"/>
      <c r="E5" s="240"/>
      <c r="F5" s="240"/>
      <c r="G5" s="240"/>
      <c r="H5" s="240"/>
      <c r="I5" s="240"/>
      <c r="J5" s="240"/>
      <c r="K5" s="239"/>
    </row>
    <row r="6" ht="15" customHeight="1">
      <c r="B6" s="237"/>
      <c r="C6" s="241" t="s">
        <v>360</v>
      </c>
      <c r="D6" s="241"/>
      <c r="E6" s="241"/>
      <c r="F6" s="241"/>
      <c r="G6" s="241"/>
      <c r="H6" s="241"/>
      <c r="I6" s="241"/>
      <c r="J6" s="241"/>
      <c r="K6" s="239"/>
    </row>
    <row r="7" ht="15" customHeight="1">
      <c r="B7" s="242"/>
      <c r="C7" s="241" t="s">
        <v>361</v>
      </c>
      <c r="D7" s="241"/>
      <c r="E7" s="241"/>
      <c r="F7" s="241"/>
      <c r="G7" s="241"/>
      <c r="H7" s="241"/>
      <c r="I7" s="241"/>
      <c r="J7" s="241"/>
      <c r="K7" s="239"/>
    </row>
    <row r="8" ht="12.75" customHeight="1">
      <c r="B8" s="242"/>
      <c r="C8" s="241"/>
      <c r="D8" s="241"/>
      <c r="E8" s="241"/>
      <c r="F8" s="241"/>
      <c r="G8" s="241"/>
      <c r="H8" s="241"/>
      <c r="I8" s="241"/>
      <c r="J8" s="241"/>
      <c r="K8" s="239"/>
    </row>
    <row r="9" ht="15" customHeight="1">
      <c r="B9" s="242"/>
      <c r="C9" s="241" t="s">
        <v>362</v>
      </c>
      <c r="D9" s="241"/>
      <c r="E9" s="241"/>
      <c r="F9" s="241"/>
      <c r="G9" s="241"/>
      <c r="H9" s="241"/>
      <c r="I9" s="241"/>
      <c r="J9" s="241"/>
      <c r="K9" s="239"/>
    </row>
    <row r="10" ht="15" customHeight="1">
      <c r="B10" s="242"/>
      <c r="C10" s="241"/>
      <c r="D10" s="241" t="s">
        <v>363</v>
      </c>
      <c r="E10" s="241"/>
      <c r="F10" s="241"/>
      <c r="G10" s="241"/>
      <c r="H10" s="241"/>
      <c r="I10" s="241"/>
      <c r="J10" s="241"/>
      <c r="K10" s="239"/>
    </row>
    <row r="11" ht="15" customHeight="1">
      <c r="B11" s="242"/>
      <c r="C11" s="243"/>
      <c r="D11" s="241" t="s">
        <v>364</v>
      </c>
      <c r="E11" s="241"/>
      <c r="F11" s="241"/>
      <c r="G11" s="241"/>
      <c r="H11" s="241"/>
      <c r="I11" s="241"/>
      <c r="J11" s="241"/>
      <c r="K11" s="239"/>
    </row>
    <row r="12" ht="12.75" customHeight="1">
      <c r="B12" s="242"/>
      <c r="C12" s="243"/>
      <c r="D12" s="243"/>
      <c r="E12" s="243"/>
      <c r="F12" s="243"/>
      <c r="G12" s="243"/>
      <c r="H12" s="243"/>
      <c r="I12" s="243"/>
      <c r="J12" s="243"/>
      <c r="K12" s="239"/>
    </row>
    <row r="13" ht="15" customHeight="1">
      <c r="B13" s="242"/>
      <c r="C13" s="243"/>
      <c r="D13" s="241" t="s">
        <v>365</v>
      </c>
      <c r="E13" s="241"/>
      <c r="F13" s="241"/>
      <c r="G13" s="241"/>
      <c r="H13" s="241"/>
      <c r="I13" s="241"/>
      <c r="J13" s="241"/>
      <c r="K13" s="239"/>
    </row>
    <row r="14" ht="15" customHeight="1">
      <c r="B14" s="242"/>
      <c r="C14" s="243"/>
      <c r="D14" s="241" t="s">
        <v>366</v>
      </c>
      <c r="E14" s="241"/>
      <c r="F14" s="241"/>
      <c r="G14" s="241"/>
      <c r="H14" s="241"/>
      <c r="I14" s="241"/>
      <c r="J14" s="241"/>
      <c r="K14" s="239"/>
    </row>
    <row r="15" ht="15" customHeight="1">
      <c r="B15" s="242"/>
      <c r="C15" s="243"/>
      <c r="D15" s="241" t="s">
        <v>367</v>
      </c>
      <c r="E15" s="241"/>
      <c r="F15" s="241"/>
      <c r="G15" s="241"/>
      <c r="H15" s="241"/>
      <c r="I15" s="241"/>
      <c r="J15" s="241"/>
      <c r="K15" s="239"/>
    </row>
    <row r="16" ht="15" customHeight="1">
      <c r="B16" s="242"/>
      <c r="C16" s="243"/>
      <c r="D16" s="243"/>
      <c r="E16" s="244" t="s">
        <v>75</v>
      </c>
      <c r="F16" s="241" t="s">
        <v>368</v>
      </c>
      <c r="G16" s="241"/>
      <c r="H16" s="241"/>
      <c r="I16" s="241"/>
      <c r="J16" s="241"/>
      <c r="K16" s="239"/>
    </row>
    <row r="17" ht="15" customHeight="1">
      <c r="B17" s="242"/>
      <c r="C17" s="243"/>
      <c r="D17" s="243"/>
      <c r="E17" s="244" t="s">
        <v>369</v>
      </c>
      <c r="F17" s="241" t="s">
        <v>370</v>
      </c>
      <c r="G17" s="241"/>
      <c r="H17" s="241"/>
      <c r="I17" s="241"/>
      <c r="J17" s="241"/>
      <c r="K17" s="239"/>
    </row>
    <row r="18" ht="15" customHeight="1">
      <c r="B18" s="242"/>
      <c r="C18" s="243"/>
      <c r="D18" s="243"/>
      <c r="E18" s="244" t="s">
        <v>371</v>
      </c>
      <c r="F18" s="241" t="s">
        <v>372</v>
      </c>
      <c r="G18" s="241"/>
      <c r="H18" s="241"/>
      <c r="I18" s="241"/>
      <c r="J18" s="241"/>
      <c r="K18" s="239"/>
    </row>
    <row r="19" ht="15" customHeight="1">
      <c r="B19" s="242"/>
      <c r="C19" s="243"/>
      <c r="D19" s="243"/>
      <c r="E19" s="244" t="s">
        <v>373</v>
      </c>
      <c r="F19" s="241" t="s">
        <v>374</v>
      </c>
      <c r="G19" s="241"/>
      <c r="H19" s="241"/>
      <c r="I19" s="241"/>
      <c r="J19" s="241"/>
      <c r="K19" s="239"/>
    </row>
    <row r="20" ht="15" customHeight="1">
      <c r="B20" s="242"/>
      <c r="C20" s="243"/>
      <c r="D20" s="243"/>
      <c r="E20" s="244" t="s">
        <v>307</v>
      </c>
      <c r="F20" s="241" t="s">
        <v>308</v>
      </c>
      <c r="G20" s="241"/>
      <c r="H20" s="241"/>
      <c r="I20" s="241"/>
      <c r="J20" s="241"/>
      <c r="K20" s="239"/>
    </row>
    <row r="21" ht="15" customHeight="1">
      <c r="B21" s="242"/>
      <c r="C21" s="243"/>
      <c r="D21" s="243"/>
      <c r="E21" s="244" t="s">
        <v>375</v>
      </c>
      <c r="F21" s="241" t="s">
        <v>376</v>
      </c>
      <c r="G21" s="241"/>
      <c r="H21" s="241"/>
      <c r="I21" s="241"/>
      <c r="J21" s="241"/>
      <c r="K21" s="239"/>
    </row>
    <row r="22" ht="12.75" customHeight="1">
      <c r="B22" s="242"/>
      <c r="C22" s="243"/>
      <c r="D22" s="243"/>
      <c r="E22" s="243"/>
      <c r="F22" s="243"/>
      <c r="G22" s="243"/>
      <c r="H22" s="243"/>
      <c r="I22" s="243"/>
      <c r="J22" s="243"/>
      <c r="K22" s="239"/>
    </row>
    <row r="23" ht="15" customHeight="1">
      <c r="B23" s="242"/>
      <c r="C23" s="241" t="s">
        <v>377</v>
      </c>
      <c r="D23" s="241"/>
      <c r="E23" s="241"/>
      <c r="F23" s="241"/>
      <c r="G23" s="241"/>
      <c r="H23" s="241"/>
      <c r="I23" s="241"/>
      <c r="J23" s="241"/>
      <c r="K23" s="239"/>
    </row>
    <row r="24" ht="15" customHeight="1">
      <c r="B24" s="242"/>
      <c r="C24" s="241" t="s">
        <v>378</v>
      </c>
      <c r="D24" s="241"/>
      <c r="E24" s="241"/>
      <c r="F24" s="241"/>
      <c r="G24" s="241"/>
      <c r="H24" s="241"/>
      <c r="I24" s="241"/>
      <c r="J24" s="241"/>
      <c r="K24" s="239"/>
    </row>
    <row r="25" ht="15" customHeight="1">
      <c r="B25" s="242"/>
      <c r="C25" s="241"/>
      <c r="D25" s="241" t="s">
        <v>379</v>
      </c>
      <c r="E25" s="241"/>
      <c r="F25" s="241"/>
      <c r="G25" s="241"/>
      <c r="H25" s="241"/>
      <c r="I25" s="241"/>
      <c r="J25" s="241"/>
      <c r="K25" s="239"/>
    </row>
    <row r="26" ht="15" customHeight="1">
      <c r="B26" s="242"/>
      <c r="C26" s="243"/>
      <c r="D26" s="241" t="s">
        <v>380</v>
      </c>
      <c r="E26" s="241"/>
      <c r="F26" s="241"/>
      <c r="G26" s="241"/>
      <c r="H26" s="241"/>
      <c r="I26" s="241"/>
      <c r="J26" s="241"/>
      <c r="K26" s="239"/>
    </row>
    <row r="27" ht="12.75" customHeight="1">
      <c r="B27" s="242"/>
      <c r="C27" s="243"/>
      <c r="D27" s="243"/>
      <c r="E27" s="243"/>
      <c r="F27" s="243"/>
      <c r="G27" s="243"/>
      <c r="H27" s="243"/>
      <c r="I27" s="243"/>
      <c r="J27" s="243"/>
      <c r="K27" s="239"/>
    </row>
    <row r="28" ht="15" customHeight="1">
      <c r="B28" s="242"/>
      <c r="C28" s="243"/>
      <c r="D28" s="241" t="s">
        <v>381</v>
      </c>
      <c r="E28" s="241"/>
      <c r="F28" s="241"/>
      <c r="G28" s="241"/>
      <c r="H28" s="241"/>
      <c r="I28" s="241"/>
      <c r="J28" s="241"/>
      <c r="K28" s="239"/>
    </row>
    <row r="29" ht="15" customHeight="1">
      <c r="B29" s="242"/>
      <c r="C29" s="243"/>
      <c r="D29" s="241" t="s">
        <v>382</v>
      </c>
      <c r="E29" s="241"/>
      <c r="F29" s="241"/>
      <c r="G29" s="241"/>
      <c r="H29" s="241"/>
      <c r="I29" s="241"/>
      <c r="J29" s="241"/>
      <c r="K29" s="239"/>
    </row>
    <row r="30" ht="12.75" customHeight="1">
      <c r="B30" s="242"/>
      <c r="C30" s="243"/>
      <c r="D30" s="243"/>
      <c r="E30" s="243"/>
      <c r="F30" s="243"/>
      <c r="G30" s="243"/>
      <c r="H30" s="243"/>
      <c r="I30" s="243"/>
      <c r="J30" s="243"/>
      <c r="K30" s="239"/>
    </row>
    <row r="31" ht="15" customHeight="1">
      <c r="B31" s="242"/>
      <c r="C31" s="243"/>
      <c r="D31" s="241" t="s">
        <v>383</v>
      </c>
      <c r="E31" s="241"/>
      <c r="F31" s="241"/>
      <c r="G31" s="241"/>
      <c r="H31" s="241"/>
      <c r="I31" s="241"/>
      <c r="J31" s="241"/>
      <c r="K31" s="239"/>
    </row>
    <row r="32" ht="15" customHeight="1">
      <c r="B32" s="242"/>
      <c r="C32" s="243"/>
      <c r="D32" s="241" t="s">
        <v>384</v>
      </c>
      <c r="E32" s="241"/>
      <c r="F32" s="241"/>
      <c r="G32" s="241"/>
      <c r="H32" s="241"/>
      <c r="I32" s="241"/>
      <c r="J32" s="241"/>
      <c r="K32" s="239"/>
    </row>
    <row r="33" ht="15" customHeight="1">
      <c r="B33" s="242"/>
      <c r="C33" s="243"/>
      <c r="D33" s="241" t="s">
        <v>385</v>
      </c>
      <c r="E33" s="241"/>
      <c r="F33" s="241"/>
      <c r="G33" s="241"/>
      <c r="H33" s="241"/>
      <c r="I33" s="241"/>
      <c r="J33" s="241"/>
      <c r="K33" s="239"/>
    </row>
    <row r="34" ht="15" customHeight="1">
      <c r="B34" s="242"/>
      <c r="C34" s="243"/>
      <c r="D34" s="241"/>
      <c r="E34" s="245" t="s">
        <v>104</v>
      </c>
      <c r="F34" s="241"/>
      <c r="G34" s="241" t="s">
        <v>386</v>
      </c>
      <c r="H34" s="241"/>
      <c r="I34" s="241"/>
      <c r="J34" s="241"/>
      <c r="K34" s="239"/>
    </row>
    <row r="35" ht="30.75" customHeight="1">
      <c r="B35" s="242"/>
      <c r="C35" s="243"/>
      <c r="D35" s="241"/>
      <c r="E35" s="245" t="s">
        <v>387</v>
      </c>
      <c r="F35" s="241"/>
      <c r="G35" s="241" t="s">
        <v>388</v>
      </c>
      <c r="H35" s="241"/>
      <c r="I35" s="241"/>
      <c r="J35" s="241"/>
      <c r="K35" s="239"/>
    </row>
    <row r="36" ht="15" customHeight="1">
      <c r="B36" s="242"/>
      <c r="C36" s="243"/>
      <c r="D36" s="241"/>
      <c r="E36" s="245" t="s">
        <v>50</v>
      </c>
      <c r="F36" s="241"/>
      <c r="G36" s="241" t="s">
        <v>389</v>
      </c>
      <c r="H36" s="241"/>
      <c r="I36" s="241"/>
      <c r="J36" s="241"/>
      <c r="K36" s="239"/>
    </row>
    <row r="37" ht="15" customHeight="1">
      <c r="B37" s="242"/>
      <c r="C37" s="243"/>
      <c r="D37" s="241"/>
      <c r="E37" s="245" t="s">
        <v>105</v>
      </c>
      <c r="F37" s="241"/>
      <c r="G37" s="241" t="s">
        <v>390</v>
      </c>
      <c r="H37" s="241"/>
      <c r="I37" s="241"/>
      <c r="J37" s="241"/>
      <c r="K37" s="239"/>
    </row>
    <row r="38" ht="15" customHeight="1">
      <c r="B38" s="242"/>
      <c r="C38" s="243"/>
      <c r="D38" s="241"/>
      <c r="E38" s="245" t="s">
        <v>106</v>
      </c>
      <c r="F38" s="241"/>
      <c r="G38" s="241" t="s">
        <v>391</v>
      </c>
      <c r="H38" s="241"/>
      <c r="I38" s="241"/>
      <c r="J38" s="241"/>
      <c r="K38" s="239"/>
    </row>
    <row r="39" ht="15" customHeight="1">
      <c r="B39" s="242"/>
      <c r="C39" s="243"/>
      <c r="D39" s="241"/>
      <c r="E39" s="245" t="s">
        <v>107</v>
      </c>
      <c r="F39" s="241"/>
      <c r="G39" s="241" t="s">
        <v>392</v>
      </c>
      <c r="H39" s="241"/>
      <c r="I39" s="241"/>
      <c r="J39" s="241"/>
      <c r="K39" s="239"/>
    </row>
    <row r="40" ht="15" customHeight="1">
      <c r="B40" s="242"/>
      <c r="C40" s="243"/>
      <c r="D40" s="241"/>
      <c r="E40" s="245" t="s">
        <v>393</v>
      </c>
      <c r="F40" s="241"/>
      <c r="G40" s="241" t="s">
        <v>394</v>
      </c>
      <c r="H40" s="241"/>
      <c r="I40" s="241"/>
      <c r="J40" s="241"/>
      <c r="K40" s="239"/>
    </row>
    <row r="41" ht="15" customHeight="1">
      <c r="B41" s="242"/>
      <c r="C41" s="243"/>
      <c r="D41" s="241"/>
      <c r="E41" s="245"/>
      <c r="F41" s="241"/>
      <c r="G41" s="241" t="s">
        <v>395</v>
      </c>
      <c r="H41" s="241"/>
      <c r="I41" s="241"/>
      <c r="J41" s="241"/>
      <c r="K41" s="239"/>
    </row>
    <row r="42" ht="15" customHeight="1">
      <c r="B42" s="242"/>
      <c r="C42" s="243"/>
      <c r="D42" s="241"/>
      <c r="E42" s="245" t="s">
        <v>396</v>
      </c>
      <c r="F42" s="241"/>
      <c r="G42" s="241" t="s">
        <v>397</v>
      </c>
      <c r="H42" s="241"/>
      <c r="I42" s="241"/>
      <c r="J42" s="241"/>
      <c r="K42" s="239"/>
    </row>
    <row r="43" ht="15" customHeight="1">
      <c r="B43" s="242"/>
      <c r="C43" s="243"/>
      <c r="D43" s="241"/>
      <c r="E43" s="245" t="s">
        <v>109</v>
      </c>
      <c r="F43" s="241"/>
      <c r="G43" s="241" t="s">
        <v>398</v>
      </c>
      <c r="H43" s="241"/>
      <c r="I43" s="241"/>
      <c r="J43" s="241"/>
      <c r="K43" s="239"/>
    </row>
    <row r="44" ht="12.75" customHeight="1">
      <c r="B44" s="242"/>
      <c r="C44" s="243"/>
      <c r="D44" s="241"/>
      <c r="E44" s="241"/>
      <c r="F44" s="241"/>
      <c r="G44" s="241"/>
      <c r="H44" s="241"/>
      <c r="I44" s="241"/>
      <c r="J44" s="241"/>
      <c r="K44" s="239"/>
    </row>
    <row r="45" ht="15" customHeight="1">
      <c r="B45" s="242"/>
      <c r="C45" s="243"/>
      <c r="D45" s="241" t="s">
        <v>399</v>
      </c>
      <c r="E45" s="241"/>
      <c r="F45" s="241"/>
      <c r="G45" s="241"/>
      <c r="H45" s="241"/>
      <c r="I45" s="241"/>
      <c r="J45" s="241"/>
      <c r="K45" s="239"/>
    </row>
    <row r="46" ht="15" customHeight="1">
      <c r="B46" s="242"/>
      <c r="C46" s="243"/>
      <c r="D46" s="243"/>
      <c r="E46" s="241" t="s">
        <v>400</v>
      </c>
      <c r="F46" s="241"/>
      <c r="G46" s="241"/>
      <c r="H46" s="241"/>
      <c r="I46" s="241"/>
      <c r="J46" s="241"/>
      <c r="K46" s="239"/>
    </row>
    <row r="47" ht="15" customHeight="1">
      <c r="B47" s="242"/>
      <c r="C47" s="243"/>
      <c r="D47" s="243"/>
      <c r="E47" s="241" t="s">
        <v>401</v>
      </c>
      <c r="F47" s="241"/>
      <c r="G47" s="241"/>
      <c r="H47" s="241"/>
      <c r="I47" s="241"/>
      <c r="J47" s="241"/>
      <c r="K47" s="239"/>
    </row>
    <row r="48" ht="15" customHeight="1">
      <c r="B48" s="242"/>
      <c r="C48" s="243"/>
      <c r="D48" s="243"/>
      <c r="E48" s="241" t="s">
        <v>402</v>
      </c>
      <c r="F48" s="241"/>
      <c r="G48" s="241"/>
      <c r="H48" s="241"/>
      <c r="I48" s="241"/>
      <c r="J48" s="241"/>
      <c r="K48" s="239"/>
    </row>
    <row r="49" ht="15" customHeight="1">
      <c r="B49" s="242"/>
      <c r="C49" s="243"/>
      <c r="D49" s="241" t="s">
        <v>403</v>
      </c>
      <c r="E49" s="241"/>
      <c r="F49" s="241"/>
      <c r="G49" s="241"/>
      <c r="H49" s="241"/>
      <c r="I49" s="241"/>
      <c r="J49" s="241"/>
      <c r="K49" s="239"/>
    </row>
    <row r="50" ht="25.5" customHeight="1">
      <c r="B50" s="237"/>
      <c r="C50" s="238" t="s">
        <v>404</v>
      </c>
      <c r="D50" s="238"/>
      <c r="E50" s="238"/>
      <c r="F50" s="238"/>
      <c r="G50" s="238"/>
      <c r="H50" s="238"/>
      <c r="I50" s="238"/>
      <c r="J50" s="238"/>
      <c r="K50" s="239"/>
    </row>
    <row r="51" ht="5.25" customHeight="1">
      <c r="B51" s="237"/>
      <c r="C51" s="240"/>
      <c r="D51" s="240"/>
      <c r="E51" s="240"/>
      <c r="F51" s="240"/>
      <c r="G51" s="240"/>
      <c r="H51" s="240"/>
      <c r="I51" s="240"/>
      <c r="J51" s="240"/>
      <c r="K51" s="239"/>
    </row>
    <row r="52" ht="15" customHeight="1">
      <c r="B52" s="237"/>
      <c r="C52" s="241" t="s">
        <v>405</v>
      </c>
      <c r="D52" s="241"/>
      <c r="E52" s="241"/>
      <c r="F52" s="241"/>
      <c r="G52" s="241"/>
      <c r="H52" s="241"/>
      <c r="I52" s="241"/>
      <c r="J52" s="241"/>
      <c r="K52" s="239"/>
    </row>
    <row r="53" ht="15" customHeight="1">
      <c r="B53" s="237"/>
      <c r="C53" s="241" t="s">
        <v>406</v>
      </c>
      <c r="D53" s="241"/>
      <c r="E53" s="241"/>
      <c r="F53" s="241"/>
      <c r="G53" s="241"/>
      <c r="H53" s="241"/>
      <c r="I53" s="241"/>
      <c r="J53" s="241"/>
      <c r="K53" s="239"/>
    </row>
    <row r="54" ht="12.75" customHeight="1">
      <c r="B54" s="237"/>
      <c r="C54" s="241"/>
      <c r="D54" s="241"/>
      <c r="E54" s="241"/>
      <c r="F54" s="241"/>
      <c r="G54" s="241"/>
      <c r="H54" s="241"/>
      <c r="I54" s="241"/>
      <c r="J54" s="241"/>
      <c r="K54" s="239"/>
    </row>
    <row r="55" ht="15" customHeight="1">
      <c r="B55" s="237"/>
      <c r="C55" s="241" t="s">
        <v>407</v>
      </c>
      <c r="D55" s="241"/>
      <c r="E55" s="241"/>
      <c r="F55" s="241"/>
      <c r="G55" s="241"/>
      <c r="H55" s="241"/>
      <c r="I55" s="241"/>
      <c r="J55" s="241"/>
      <c r="K55" s="239"/>
    </row>
    <row r="56" ht="15" customHeight="1">
      <c r="B56" s="237"/>
      <c r="C56" s="243"/>
      <c r="D56" s="241" t="s">
        <v>408</v>
      </c>
      <c r="E56" s="241"/>
      <c r="F56" s="241"/>
      <c r="G56" s="241"/>
      <c r="H56" s="241"/>
      <c r="I56" s="241"/>
      <c r="J56" s="241"/>
      <c r="K56" s="239"/>
    </row>
    <row r="57" ht="15" customHeight="1">
      <c r="B57" s="237"/>
      <c r="C57" s="243"/>
      <c r="D57" s="241" t="s">
        <v>409</v>
      </c>
      <c r="E57" s="241"/>
      <c r="F57" s="241"/>
      <c r="G57" s="241"/>
      <c r="H57" s="241"/>
      <c r="I57" s="241"/>
      <c r="J57" s="241"/>
      <c r="K57" s="239"/>
    </row>
    <row r="58" ht="15" customHeight="1">
      <c r="B58" s="237"/>
      <c r="C58" s="243"/>
      <c r="D58" s="241" t="s">
        <v>410</v>
      </c>
      <c r="E58" s="241"/>
      <c r="F58" s="241"/>
      <c r="G58" s="241"/>
      <c r="H58" s="241"/>
      <c r="I58" s="241"/>
      <c r="J58" s="241"/>
      <c r="K58" s="239"/>
    </row>
    <row r="59" ht="15" customHeight="1">
      <c r="B59" s="237"/>
      <c r="C59" s="243"/>
      <c r="D59" s="241" t="s">
        <v>411</v>
      </c>
      <c r="E59" s="241"/>
      <c r="F59" s="241"/>
      <c r="G59" s="241"/>
      <c r="H59" s="241"/>
      <c r="I59" s="241"/>
      <c r="J59" s="241"/>
      <c r="K59" s="239"/>
    </row>
    <row r="60" ht="15" customHeight="1">
      <c r="B60" s="237"/>
      <c r="C60" s="243"/>
      <c r="D60" s="246" t="s">
        <v>412</v>
      </c>
      <c r="E60" s="246"/>
      <c r="F60" s="246"/>
      <c r="G60" s="246"/>
      <c r="H60" s="246"/>
      <c r="I60" s="246"/>
      <c r="J60" s="246"/>
      <c r="K60" s="239"/>
    </row>
    <row r="61" ht="15" customHeight="1">
      <c r="B61" s="237"/>
      <c r="C61" s="243"/>
      <c r="D61" s="241" t="s">
        <v>413</v>
      </c>
      <c r="E61" s="241"/>
      <c r="F61" s="241"/>
      <c r="G61" s="241"/>
      <c r="H61" s="241"/>
      <c r="I61" s="241"/>
      <c r="J61" s="241"/>
      <c r="K61" s="239"/>
    </row>
    <row r="62" ht="12.75" customHeight="1">
      <c r="B62" s="237"/>
      <c r="C62" s="243"/>
      <c r="D62" s="243"/>
      <c r="E62" s="247"/>
      <c r="F62" s="243"/>
      <c r="G62" s="243"/>
      <c r="H62" s="243"/>
      <c r="I62" s="243"/>
      <c r="J62" s="243"/>
      <c r="K62" s="239"/>
    </row>
    <row r="63" ht="15" customHeight="1">
      <c r="B63" s="237"/>
      <c r="C63" s="243"/>
      <c r="D63" s="241" t="s">
        <v>414</v>
      </c>
      <c r="E63" s="241"/>
      <c r="F63" s="241"/>
      <c r="G63" s="241"/>
      <c r="H63" s="241"/>
      <c r="I63" s="241"/>
      <c r="J63" s="241"/>
      <c r="K63" s="239"/>
    </row>
    <row r="64" ht="15" customHeight="1">
      <c r="B64" s="237"/>
      <c r="C64" s="243"/>
      <c r="D64" s="246" t="s">
        <v>415</v>
      </c>
      <c r="E64" s="246"/>
      <c r="F64" s="246"/>
      <c r="G64" s="246"/>
      <c r="H64" s="246"/>
      <c r="I64" s="246"/>
      <c r="J64" s="246"/>
      <c r="K64" s="239"/>
    </row>
    <row r="65" ht="15" customHeight="1">
      <c r="B65" s="237"/>
      <c r="C65" s="243"/>
      <c r="D65" s="241" t="s">
        <v>416</v>
      </c>
      <c r="E65" s="241"/>
      <c r="F65" s="241"/>
      <c r="G65" s="241"/>
      <c r="H65" s="241"/>
      <c r="I65" s="241"/>
      <c r="J65" s="241"/>
      <c r="K65" s="239"/>
    </row>
    <row r="66" ht="15" customHeight="1">
      <c r="B66" s="237"/>
      <c r="C66" s="243"/>
      <c r="D66" s="241" t="s">
        <v>417</v>
      </c>
      <c r="E66" s="241"/>
      <c r="F66" s="241"/>
      <c r="G66" s="241"/>
      <c r="H66" s="241"/>
      <c r="I66" s="241"/>
      <c r="J66" s="241"/>
      <c r="K66" s="239"/>
    </row>
    <row r="67" ht="15" customHeight="1">
      <c r="B67" s="237"/>
      <c r="C67" s="243"/>
      <c r="D67" s="241" t="s">
        <v>418</v>
      </c>
      <c r="E67" s="241"/>
      <c r="F67" s="241"/>
      <c r="G67" s="241"/>
      <c r="H67" s="241"/>
      <c r="I67" s="241"/>
      <c r="J67" s="241"/>
      <c r="K67" s="239"/>
    </row>
    <row r="68" ht="15" customHeight="1">
      <c r="B68" s="237"/>
      <c r="C68" s="243"/>
      <c r="D68" s="241" t="s">
        <v>419</v>
      </c>
      <c r="E68" s="241"/>
      <c r="F68" s="241"/>
      <c r="G68" s="241"/>
      <c r="H68" s="241"/>
      <c r="I68" s="241"/>
      <c r="J68" s="241"/>
      <c r="K68" s="239"/>
    </row>
    <row r="69" ht="12.75" customHeight="1">
      <c r="B69" s="248"/>
      <c r="C69" s="249"/>
      <c r="D69" s="249"/>
      <c r="E69" s="249"/>
      <c r="F69" s="249"/>
      <c r="G69" s="249"/>
      <c r="H69" s="249"/>
      <c r="I69" s="249"/>
      <c r="J69" s="249"/>
      <c r="K69" s="250"/>
    </row>
    <row r="70" ht="18.75" customHeight="1">
      <c r="B70" s="251"/>
      <c r="C70" s="251"/>
      <c r="D70" s="251"/>
      <c r="E70" s="251"/>
      <c r="F70" s="251"/>
      <c r="G70" s="251"/>
      <c r="H70" s="251"/>
      <c r="I70" s="251"/>
      <c r="J70" s="251"/>
      <c r="K70" s="252"/>
    </row>
    <row r="71" ht="18.75" customHeight="1">
      <c r="B71" s="252"/>
      <c r="C71" s="252"/>
      <c r="D71" s="252"/>
      <c r="E71" s="252"/>
      <c r="F71" s="252"/>
      <c r="G71" s="252"/>
      <c r="H71" s="252"/>
      <c r="I71" s="252"/>
      <c r="J71" s="252"/>
      <c r="K71" s="252"/>
    </row>
    <row r="72" ht="7.5" customHeight="1">
      <c r="B72" s="253"/>
      <c r="C72" s="254"/>
      <c r="D72" s="254"/>
      <c r="E72" s="254"/>
      <c r="F72" s="254"/>
      <c r="G72" s="254"/>
      <c r="H72" s="254"/>
      <c r="I72" s="254"/>
      <c r="J72" s="254"/>
      <c r="K72" s="255"/>
    </row>
    <row r="73" ht="45" customHeight="1">
      <c r="B73" s="256"/>
      <c r="C73" s="257" t="s">
        <v>86</v>
      </c>
      <c r="D73" s="257"/>
      <c r="E73" s="257"/>
      <c r="F73" s="257"/>
      <c r="G73" s="257"/>
      <c r="H73" s="257"/>
      <c r="I73" s="257"/>
      <c r="J73" s="257"/>
      <c r="K73" s="258"/>
    </row>
    <row r="74" ht="17.25" customHeight="1">
      <c r="B74" s="256"/>
      <c r="C74" s="259" t="s">
        <v>420</v>
      </c>
      <c r="D74" s="259"/>
      <c r="E74" s="259"/>
      <c r="F74" s="259" t="s">
        <v>421</v>
      </c>
      <c r="G74" s="260"/>
      <c r="H74" s="259" t="s">
        <v>105</v>
      </c>
      <c r="I74" s="259" t="s">
        <v>54</v>
      </c>
      <c r="J74" s="259" t="s">
        <v>422</v>
      </c>
      <c r="K74" s="258"/>
    </row>
    <row r="75" ht="17.25" customHeight="1">
      <c r="B75" s="256"/>
      <c r="C75" s="261" t="s">
        <v>423</v>
      </c>
      <c r="D75" s="261"/>
      <c r="E75" s="261"/>
      <c r="F75" s="262" t="s">
        <v>424</v>
      </c>
      <c r="G75" s="263"/>
      <c r="H75" s="261"/>
      <c r="I75" s="261"/>
      <c r="J75" s="261" t="s">
        <v>425</v>
      </c>
      <c r="K75" s="258"/>
    </row>
    <row r="76" ht="5.25" customHeight="1">
      <c r="B76" s="256"/>
      <c r="C76" s="264"/>
      <c r="D76" s="264"/>
      <c r="E76" s="264"/>
      <c r="F76" s="264"/>
      <c r="G76" s="265"/>
      <c r="H76" s="264"/>
      <c r="I76" s="264"/>
      <c r="J76" s="264"/>
      <c r="K76" s="258"/>
    </row>
    <row r="77" ht="15" customHeight="1">
      <c r="B77" s="256"/>
      <c r="C77" s="245" t="s">
        <v>50</v>
      </c>
      <c r="D77" s="264"/>
      <c r="E77" s="264"/>
      <c r="F77" s="266" t="s">
        <v>426</v>
      </c>
      <c r="G77" s="265"/>
      <c r="H77" s="245" t="s">
        <v>427</v>
      </c>
      <c r="I77" s="245" t="s">
        <v>428</v>
      </c>
      <c r="J77" s="245">
        <v>20</v>
      </c>
      <c r="K77" s="258"/>
    </row>
    <row r="78" ht="15" customHeight="1">
      <c r="B78" s="256"/>
      <c r="C78" s="245" t="s">
        <v>429</v>
      </c>
      <c r="D78" s="245"/>
      <c r="E78" s="245"/>
      <c r="F78" s="266" t="s">
        <v>426</v>
      </c>
      <c r="G78" s="265"/>
      <c r="H78" s="245" t="s">
        <v>430</v>
      </c>
      <c r="I78" s="245" t="s">
        <v>428</v>
      </c>
      <c r="J78" s="245">
        <v>120</v>
      </c>
      <c r="K78" s="258"/>
    </row>
    <row r="79" ht="15" customHeight="1">
      <c r="B79" s="267"/>
      <c r="C79" s="245" t="s">
        <v>431</v>
      </c>
      <c r="D79" s="245"/>
      <c r="E79" s="245"/>
      <c r="F79" s="266" t="s">
        <v>432</v>
      </c>
      <c r="G79" s="265"/>
      <c r="H79" s="245" t="s">
        <v>433</v>
      </c>
      <c r="I79" s="245" t="s">
        <v>428</v>
      </c>
      <c r="J79" s="245">
        <v>50</v>
      </c>
      <c r="K79" s="258"/>
    </row>
    <row r="80" ht="15" customHeight="1">
      <c r="B80" s="267"/>
      <c r="C80" s="245" t="s">
        <v>434</v>
      </c>
      <c r="D80" s="245"/>
      <c r="E80" s="245"/>
      <c r="F80" s="266" t="s">
        <v>426</v>
      </c>
      <c r="G80" s="265"/>
      <c r="H80" s="245" t="s">
        <v>435</v>
      </c>
      <c r="I80" s="245" t="s">
        <v>436</v>
      </c>
      <c r="J80" s="245"/>
      <c r="K80" s="258"/>
    </row>
    <row r="81" ht="15" customHeight="1">
      <c r="B81" s="267"/>
      <c r="C81" s="268" t="s">
        <v>437</v>
      </c>
      <c r="D81" s="268"/>
      <c r="E81" s="268"/>
      <c r="F81" s="269" t="s">
        <v>432</v>
      </c>
      <c r="G81" s="268"/>
      <c r="H81" s="268" t="s">
        <v>438</v>
      </c>
      <c r="I81" s="268" t="s">
        <v>428</v>
      </c>
      <c r="J81" s="268">
        <v>15</v>
      </c>
      <c r="K81" s="258"/>
    </row>
    <row r="82" ht="15" customHeight="1">
      <c r="B82" s="267"/>
      <c r="C82" s="268" t="s">
        <v>439</v>
      </c>
      <c r="D82" s="268"/>
      <c r="E82" s="268"/>
      <c r="F82" s="269" t="s">
        <v>432</v>
      </c>
      <c r="G82" s="268"/>
      <c r="H82" s="268" t="s">
        <v>440</v>
      </c>
      <c r="I82" s="268" t="s">
        <v>428</v>
      </c>
      <c r="J82" s="268">
        <v>15</v>
      </c>
      <c r="K82" s="258"/>
    </row>
    <row r="83" ht="15" customHeight="1">
      <c r="B83" s="267"/>
      <c r="C83" s="268" t="s">
        <v>441</v>
      </c>
      <c r="D83" s="268"/>
      <c r="E83" s="268"/>
      <c r="F83" s="269" t="s">
        <v>432</v>
      </c>
      <c r="G83" s="268"/>
      <c r="H83" s="268" t="s">
        <v>442</v>
      </c>
      <c r="I83" s="268" t="s">
        <v>428</v>
      </c>
      <c r="J83" s="268">
        <v>20</v>
      </c>
      <c r="K83" s="258"/>
    </row>
    <row r="84" ht="15" customHeight="1">
      <c r="B84" s="267"/>
      <c r="C84" s="268" t="s">
        <v>443</v>
      </c>
      <c r="D84" s="268"/>
      <c r="E84" s="268"/>
      <c r="F84" s="269" t="s">
        <v>432</v>
      </c>
      <c r="G84" s="268"/>
      <c r="H84" s="268" t="s">
        <v>444</v>
      </c>
      <c r="I84" s="268" t="s">
        <v>428</v>
      </c>
      <c r="J84" s="268">
        <v>20</v>
      </c>
      <c r="K84" s="258"/>
    </row>
    <row r="85" ht="15" customHeight="1">
      <c r="B85" s="267"/>
      <c r="C85" s="245" t="s">
        <v>445</v>
      </c>
      <c r="D85" s="245"/>
      <c r="E85" s="245"/>
      <c r="F85" s="266" t="s">
        <v>432</v>
      </c>
      <c r="G85" s="265"/>
      <c r="H85" s="245" t="s">
        <v>446</v>
      </c>
      <c r="I85" s="245" t="s">
        <v>428</v>
      </c>
      <c r="J85" s="245">
        <v>50</v>
      </c>
      <c r="K85" s="258"/>
    </row>
    <row r="86" ht="15" customHeight="1">
      <c r="B86" s="267"/>
      <c r="C86" s="245" t="s">
        <v>447</v>
      </c>
      <c r="D86" s="245"/>
      <c r="E86" s="245"/>
      <c r="F86" s="266" t="s">
        <v>432</v>
      </c>
      <c r="G86" s="265"/>
      <c r="H86" s="245" t="s">
        <v>448</v>
      </c>
      <c r="I86" s="245" t="s">
        <v>428</v>
      </c>
      <c r="J86" s="245">
        <v>20</v>
      </c>
      <c r="K86" s="258"/>
    </row>
    <row r="87" ht="15" customHeight="1">
      <c r="B87" s="267"/>
      <c r="C87" s="245" t="s">
        <v>449</v>
      </c>
      <c r="D87" s="245"/>
      <c r="E87" s="245"/>
      <c r="F87" s="266" t="s">
        <v>432</v>
      </c>
      <c r="G87" s="265"/>
      <c r="H87" s="245" t="s">
        <v>450</v>
      </c>
      <c r="I87" s="245" t="s">
        <v>428</v>
      </c>
      <c r="J87" s="245">
        <v>20</v>
      </c>
      <c r="K87" s="258"/>
    </row>
    <row r="88" ht="15" customHeight="1">
      <c r="B88" s="267"/>
      <c r="C88" s="245" t="s">
        <v>451</v>
      </c>
      <c r="D88" s="245"/>
      <c r="E88" s="245"/>
      <c r="F88" s="266" t="s">
        <v>432</v>
      </c>
      <c r="G88" s="265"/>
      <c r="H88" s="245" t="s">
        <v>452</v>
      </c>
      <c r="I88" s="245" t="s">
        <v>428</v>
      </c>
      <c r="J88" s="245">
        <v>50</v>
      </c>
      <c r="K88" s="258"/>
    </row>
    <row r="89" ht="15" customHeight="1">
      <c r="B89" s="267"/>
      <c r="C89" s="245" t="s">
        <v>453</v>
      </c>
      <c r="D89" s="245"/>
      <c r="E89" s="245"/>
      <c r="F89" s="266" t="s">
        <v>432</v>
      </c>
      <c r="G89" s="265"/>
      <c r="H89" s="245" t="s">
        <v>453</v>
      </c>
      <c r="I89" s="245" t="s">
        <v>428</v>
      </c>
      <c r="J89" s="245">
        <v>50</v>
      </c>
      <c r="K89" s="258"/>
    </row>
    <row r="90" ht="15" customHeight="1">
      <c r="B90" s="267"/>
      <c r="C90" s="245" t="s">
        <v>110</v>
      </c>
      <c r="D90" s="245"/>
      <c r="E90" s="245"/>
      <c r="F90" s="266" t="s">
        <v>432</v>
      </c>
      <c r="G90" s="265"/>
      <c r="H90" s="245" t="s">
        <v>454</v>
      </c>
      <c r="I90" s="245" t="s">
        <v>428</v>
      </c>
      <c r="J90" s="245">
        <v>255</v>
      </c>
      <c r="K90" s="258"/>
    </row>
    <row r="91" ht="15" customHeight="1">
      <c r="B91" s="267"/>
      <c r="C91" s="245" t="s">
        <v>455</v>
      </c>
      <c r="D91" s="245"/>
      <c r="E91" s="245"/>
      <c r="F91" s="266" t="s">
        <v>426</v>
      </c>
      <c r="G91" s="265"/>
      <c r="H91" s="245" t="s">
        <v>456</v>
      </c>
      <c r="I91" s="245" t="s">
        <v>457</v>
      </c>
      <c r="J91" s="245"/>
      <c r="K91" s="258"/>
    </row>
    <row r="92" ht="15" customHeight="1">
      <c r="B92" s="267"/>
      <c r="C92" s="245" t="s">
        <v>458</v>
      </c>
      <c r="D92" s="245"/>
      <c r="E92" s="245"/>
      <c r="F92" s="266" t="s">
        <v>426</v>
      </c>
      <c r="G92" s="265"/>
      <c r="H92" s="245" t="s">
        <v>459</v>
      </c>
      <c r="I92" s="245" t="s">
        <v>460</v>
      </c>
      <c r="J92" s="245"/>
      <c r="K92" s="258"/>
    </row>
    <row r="93" ht="15" customHeight="1">
      <c r="B93" s="267"/>
      <c r="C93" s="245" t="s">
        <v>461</v>
      </c>
      <c r="D93" s="245"/>
      <c r="E93" s="245"/>
      <c r="F93" s="266" t="s">
        <v>426</v>
      </c>
      <c r="G93" s="265"/>
      <c r="H93" s="245" t="s">
        <v>461</v>
      </c>
      <c r="I93" s="245" t="s">
        <v>460</v>
      </c>
      <c r="J93" s="245"/>
      <c r="K93" s="258"/>
    </row>
    <row r="94" ht="15" customHeight="1">
      <c r="B94" s="267"/>
      <c r="C94" s="245" t="s">
        <v>35</v>
      </c>
      <c r="D94" s="245"/>
      <c r="E94" s="245"/>
      <c r="F94" s="266" t="s">
        <v>426</v>
      </c>
      <c r="G94" s="265"/>
      <c r="H94" s="245" t="s">
        <v>462</v>
      </c>
      <c r="I94" s="245" t="s">
        <v>460</v>
      </c>
      <c r="J94" s="245"/>
      <c r="K94" s="258"/>
    </row>
    <row r="95" ht="15" customHeight="1">
      <c r="B95" s="267"/>
      <c r="C95" s="245" t="s">
        <v>45</v>
      </c>
      <c r="D95" s="245"/>
      <c r="E95" s="245"/>
      <c r="F95" s="266" t="s">
        <v>426</v>
      </c>
      <c r="G95" s="265"/>
      <c r="H95" s="245" t="s">
        <v>463</v>
      </c>
      <c r="I95" s="245" t="s">
        <v>460</v>
      </c>
      <c r="J95" s="245"/>
      <c r="K95" s="258"/>
    </row>
    <row r="96" ht="15" customHeight="1">
      <c r="B96" s="270"/>
      <c r="C96" s="271"/>
      <c r="D96" s="271"/>
      <c r="E96" s="271"/>
      <c r="F96" s="271"/>
      <c r="G96" s="271"/>
      <c r="H96" s="271"/>
      <c r="I96" s="271"/>
      <c r="J96" s="271"/>
      <c r="K96" s="272"/>
    </row>
    <row r="97" ht="18.75" customHeight="1">
      <c r="B97" s="273"/>
      <c r="C97" s="274"/>
      <c r="D97" s="274"/>
      <c r="E97" s="274"/>
      <c r="F97" s="274"/>
      <c r="G97" s="274"/>
      <c r="H97" s="274"/>
      <c r="I97" s="274"/>
      <c r="J97" s="274"/>
      <c r="K97" s="273"/>
    </row>
    <row r="98" ht="18.75" customHeight="1">
      <c r="B98" s="252"/>
      <c r="C98" s="252"/>
      <c r="D98" s="252"/>
      <c r="E98" s="252"/>
      <c r="F98" s="252"/>
      <c r="G98" s="252"/>
      <c r="H98" s="252"/>
      <c r="I98" s="252"/>
      <c r="J98" s="252"/>
      <c r="K98" s="252"/>
    </row>
    <row r="99" ht="7.5" customHeight="1">
      <c r="B99" s="253"/>
      <c r="C99" s="254"/>
      <c r="D99" s="254"/>
      <c r="E99" s="254"/>
      <c r="F99" s="254"/>
      <c r="G99" s="254"/>
      <c r="H99" s="254"/>
      <c r="I99" s="254"/>
      <c r="J99" s="254"/>
      <c r="K99" s="255"/>
    </row>
    <row r="100" ht="45" customHeight="1">
      <c r="B100" s="256"/>
      <c r="C100" s="257" t="s">
        <v>464</v>
      </c>
      <c r="D100" s="257"/>
      <c r="E100" s="257"/>
      <c r="F100" s="257"/>
      <c r="G100" s="257"/>
      <c r="H100" s="257"/>
      <c r="I100" s="257"/>
      <c r="J100" s="257"/>
      <c r="K100" s="258"/>
    </row>
    <row r="101" ht="17.25" customHeight="1">
      <c r="B101" s="256"/>
      <c r="C101" s="259" t="s">
        <v>420</v>
      </c>
      <c r="D101" s="259"/>
      <c r="E101" s="259"/>
      <c r="F101" s="259" t="s">
        <v>421</v>
      </c>
      <c r="G101" s="260"/>
      <c r="H101" s="259" t="s">
        <v>105</v>
      </c>
      <c r="I101" s="259" t="s">
        <v>54</v>
      </c>
      <c r="J101" s="259" t="s">
        <v>422</v>
      </c>
      <c r="K101" s="258"/>
    </row>
    <row r="102" ht="17.25" customHeight="1">
      <c r="B102" s="256"/>
      <c r="C102" s="261" t="s">
        <v>423</v>
      </c>
      <c r="D102" s="261"/>
      <c r="E102" s="261"/>
      <c r="F102" s="262" t="s">
        <v>424</v>
      </c>
      <c r="G102" s="263"/>
      <c r="H102" s="261"/>
      <c r="I102" s="261"/>
      <c r="J102" s="261" t="s">
        <v>425</v>
      </c>
      <c r="K102" s="258"/>
    </row>
    <row r="103" ht="5.25" customHeight="1">
      <c r="B103" s="256"/>
      <c r="C103" s="259"/>
      <c r="D103" s="259"/>
      <c r="E103" s="259"/>
      <c r="F103" s="259"/>
      <c r="G103" s="275"/>
      <c r="H103" s="259"/>
      <c r="I103" s="259"/>
      <c r="J103" s="259"/>
      <c r="K103" s="258"/>
    </row>
    <row r="104" ht="15" customHeight="1">
      <c r="B104" s="256"/>
      <c r="C104" s="245" t="s">
        <v>50</v>
      </c>
      <c r="D104" s="264"/>
      <c r="E104" s="264"/>
      <c r="F104" s="266" t="s">
        <v>426</v>
      </c>
      <c r="G104" s="275"/>
      <c r="H104" s="245" t="s">
        <v>465</v>
      </c>
      <c r="I104" s="245" t="s">
        <v>428</v>
      </c>
      <c r="J104" s="245">
        <v>20</v>
      </c>
      <c r="K104" s="258"/>
    </row>
    <row r="105" ht="15" customHeight="1">
      <c r="B105" s="256"/>
      <c r="C105" s="245" t="s">
        <v>429</v>
      </c>
      <c r="D105" s="245"/>
      <c r="E105" s="245"/>
      <c r="F105" s="266" t="s">
        <v>426</v>
      </c>
      <c r="G105" s="245"/>
      <c r="H105" s="245" t="s">
        <v>465</v>
      </c>
      <c r="I105" s="245" t="s">
        <v>428</v>
      </c>
      <c r="J105" s="245">
        <v>120</v>
      </c>
      <c r="K105" s="258"/>
    </row>
    <row r="106" ht="15" customHeight="1">
      <c r="B106" s="267"/>
      <c r="C106" s="245" t="s">
        <v>431</v>
      </c>
      <c r="D106" s="245"/>
      <c r="E106" s="245"/>
      <c r="F106" s="266" t="s">
        <v>432</v>
      </c>
      <c r="G106" s="245"/>
      <c r="H106" s="245" t="s">
        <v>465</v>
      </c>
      <c r="I106" s="245" t="s">
        <v>428</v>
      </c>
      <c r="J106" s="245">
        <v>50</v>
      </c>
      <c r="K106" s="258"/>
    </row>
    <row r="107" ht="15" customHeight="1">
      <c r="B107" s="267"/>
      <c r="C107" s="245" t="s">
        <v>434</v>
      </c>
      <c r="D107" s="245"/>
      <c r="E107" s="245"/>
      <c r="F107" s="266" t="s">
        <v>426</v>
      </c>
      <c r="G107" s="245"/>
      <c r="H107" s="245" t="s">
        <v>465</v>
      </c>
      <c r="I107" s="245" t="s">
        <v>436</v>
      </c>
      <c r="J107" s="245"/>
      <c r="K107" s="258"/>
    </row>
    <row r="108" ht="15" customHeight="1">
      <c r="B108" s="267"/>
      <c r="C108" s="245" t="s">
        <v>445</v>
      </c>
      <c r="D108" s="245"/>
      <c r="E108" s="245"/>
      <c r="F108" s="266" t="s">
        <v>432</v>
      </c>
      <c r="G108" s="245"/>
      <c r="H108" s="245" t="s">
        <v>465</v>
      </c>
      <c r="I108" s="245" t="s">
        <v>428</v>
      </c>
      <c r="J108" s="245">
        <v>50</v>
      </c>
      <c r="K108" s="258"/>
    </row>
    <row r="109" ht="15" customHeight="1">
      <c r="B109" s="267"/>
      <c r="C109" s="245" t="s">
        <v>453</v>
      </c>
      <c r="D109" s="245"/>
      <c r="E109" s="245"/>
      <c r="F109" s="266" t="s">
        <v>432</v>
      </c>
      <c r="G109" s="245"/>
      <c r="H109" s="245" t="s">
        <v>465</v>
      </c>
      <c r="I109" s="245" t="s">
        <v>428</v>
      </c>
      <c r="J109" s="245">
        <v>50</v>
      </c>
      <c r="K109" s="258"/>
    </row>
    <row r="110" ht="15" customHeight="1">
      <c r="B110" s="267"/>
      <c r="C110" s="245" t="s">
        <v>451</v>
      </c>
      <c r="D110" s="245"/>
      <c r="E110" s="245"/>
      <c r="F110" s="266" t="s">
        <v>432</v>
      </c>
      <c r="G110" s="245"/>
      <c r="H110" s="245" t="s">
        <v>465</v>
      </c>
      <c r="I110" s="245" t="s">
        <v>428</v>
      </c>
      <c r="J110" s="245">
        <v>50</v>
      </c>
      <c r="K110" s="258"/>
    </row>
    <row r="111" ht="15" customHeight="1">
      <c r="B111" s="267"/>
      <c r="C111" s="245" t="s">
        <v>50</v>
      </c>
      <c r="D111" s="245"/>
      <c r="E111" s="245"/>
      <c r="F111" s="266" t="s">
        <v>426</v>
      </c>
      <c r="G111" s="245"/>
      <c r="H111" s="245" t="s">
        <v>466</v>
      </c>
      <c r="I111" s="245" t="s">
        <v>428</v>
      </c>
      <c r="J111" s="245">
        <v>20</v>
      </c>
      <c r="K111" s="258"/>
    </row>
    <row r="112" ht="15" customHeight="1">
      <c r="B112" s="267"/>
      <c r="C112" s="245" t="s">
        <v>467</v>
      </c>
      <c r="D112" s="245"/>
      <c r="E112" s="245"/>
      <c r="F112" s="266" t="s">
        <v>426</v>
      </c>
      <c r="G112" s="245"/>
      <c r="H112" s="245" t="s">
        <v>468</v>
      </c>
      <c r="I112" s="245" t="s">
        <v>428</v>
      </c>
      <c r="J112" s="245">
        <v>120</v>
      </c>
      <c r="K112" s="258"/>
    </row>
    <row r="113" ht="15" customHeight="1">
      <c r="B113" s="267"/>
      <c r="C113" s="245" t="s">
        <v>35</v>
      </c>
      <c r="D113" s="245"/>
      <c r="E113" s="245"/>
      <c r="F113" s="266" t="s">
        <v>426</v>
      </c>
      <c r="G113" s="245"/>
      <c r="H113" s="245" t="s">
        <v>469</v>
      </c>
      <c r="I113" s="245" t="s">
        <v>460</v>
      </c>
      <c r="J113" s="245"/>
      <c r="K113" s="258"/>
    </row>
    <row r="114" ht="15" customHeight="1">
      <c r="B114" s="267"/>
      <c r="C114" s="245" t="s">
        <v>45</v>
      </c>
      <c r="D114" s="245"/>
      <c r="E114" s="245"/>
      <c r="F114" s="266" t="s">
        <v>426</v>
      </c>
      <c r="G114" s="245"/>
      <c r="H114" s="245" t="s">
        <v>470</v>
      </c>
      <c r="I114" s="245" t="s">
        <v>460</v>
      </c>
      <c r="J114" s="245"/>
      <c r="K114" s="258"/>
    </row>
    <row r="115" ht="15" customHeight="1">
      <c r="B115" s="267"/>
      <c r="C115" s="245" t="s">
        <v>54</v>
      </c>
      <c r="D115" s="245"/>
      <c r="E115" s="245"/>
      <c r="F115" s="266" t="s">
        <v>426</v>
      </c>
      <c r="G115" s="245"/>
      <c r="H115" s="245" t="s">
        <v>471</v>
      </c>
      <c r="I115" s="245" t="s">
        <v>472</v>
      </c>
      <c r="J115" s="245"/>
      <c r="K115" s="258"/>
    </row>
    <row r="116" ht="15" customHeight="1">
      <c r="B116" s="270"/>
      <c r="C116" s="276"/>
      <c r="D116" s="276"/>
      <c r="E116" s="276"/>
      <c r="F116" s="276"/>
      <c r="G116" s="276"/>
      <c r="H116" s="276"/>
      <c r="I116" s="276"/>
      <c r="J116" s="276"/>
      <c r="K116" s="272"/>
    </row>
    <row r="117" ht="18.75" customHeight="1">
      <c r="B117" s="277"/>
      <c r="C117" s="241"/>
      <c r="D117" s="241"/>
      <c r="E117" s="241"/>
      <c r="F117" s="278"/>
      <c r="G117" s="241"/>
      <c r="H117" s="241"/>
      <c r="I117" s="241"/>
      <c r="J117" s="241"/>
      <c r="K117" s="277"/>
    </row>
    <row r="118" ht="18.75" customHeight="1">
      <c r="B118" s="252"/>
      <c r="C118" s="252"/>
      <c r="D118" s="252"/>
      <c r="E118" s="252"/>
      <c r="F118" s="252"/>
      <c r="G118" s="252"/>
      <c r="H118" s="252"/>
      <c r="I118" s="252"/>
      <c r="J118" s="252"/>
      <c r="K118" s="252"/>
    </row>
    <row r="119" ht="7.5" customHeight="1">
      <c r="B119" s="279"/>
      <c r="C119" s="280"/>
      <c r="D119" s="280"/>
      <c r="E119" s="280"/>
      <c r="F119" s="280"/>
      <c r="G119" s="280"/>
      <c r="H119" s="280"/>
      <c r="I119" s="280"/>
      <c r="J119" s="280"/>
      <c r="K119" s="281"/>
    </row>
    <row r="120" ht="45" customHeight="1">
      <c r="B120" s="282"/>
      <c r="C120" s="235" t="s">
        <v>473</v>
      </c>
      <c r="D120" s="235"/>
      <c r="E120" s="235"/>
      <c r="F120" s="235"/>
      <c r="G120" s="235"/>
      <c r="H120" s="235"/>
      <c r="I120" s="235"/>
      <c r="J120" s="235"/>
      <c r="K120" s="283"/>
    </row>
    <row r="121" ht="17.25" customHeight="1">
      <c r="B121" s="284"/>
      <c r="C121" s="259" t="s">
        <v>420</v>
      </c>
      <c r="D121" s="259"/>
      <c r="E121" s="259"/>
      <c r="F121" s="259" t="s">
        <v>421</v>
      </c>
      <c r="G121" s="260"/>
      <c r="H121" s="259" t="s">
        <v>105</v>
      </c>
      <c r="I121" s="259" t="s">
        <v>54</v>
      </c>
      <c r="J121" s="259" t="s">
        <v>422</v>
      </c>
      <c r="K121" s="285"/>
    </row>
    <row r="122" ht="17.25" customHeight="1">
      <c r="B122" s="284"/>
      <c r="C122" s="261" t="s">
        <v>423</v>
      </c>
      <c r="D122" s="261"/>
      <c r="E122" s="261"/>
      <c r="F122" s="262" t="s">
        <v>424</v>
      </c>
      <c r="G122" s="263"/>
      <c r="H122" s="261"/>
      <c r="I122" s="261"/>
      <c r="J122" s="261" t="s">
        <v>425</v>
      </c>
      <c r="K122" s="285"/>
    </row>
    <row r="123" ht="5.25" customHeight="1">
      <c r="B123" s="286"/>
      <c r="C123" s="264"/>
      <c r="D123" s="264"/>
      <c r="E123" s="264"/>
      <c r="F123" s="264"/>
      <c r="G123" s="245"/>
      <c r="H123" s="264"/>
      <c r="I123" s="264"/>
      <c r="J123" s="264"/>
      <c r="K123" s="287"/>
    </row>
    <row r="124" ht="15" customHeight="1">
      <c r="B124" s="286"/>
      <c r="C124" s="245" t="s">
        <v>429</v>
      </c>
      <c r="D124" s="264"/>
      <c r="E124" s="264"/>
      <c r="F124" s="266" t="s">
        <v>426</v>
      </c>
      <c r="G124" s="245"/>
      <c r="H124" s="245" t="s">
        <v>465</v>
      </c>
      <c r="I124" s="245" t="s">
        <v>428</v>
      </c>
      <c r="J124" s="245">
        <v>120</v>
      </c>
      <c r="K124" s="288"/>
    </row>
    <row r="125" ht="15" customHeight="1">
      <c r="B125" s="286"/>
      <c r="C125" s="245" t="s">
        <v>474</v>
      </c>
      <c r="D125" s="245"/>
      <c r="E125" s="245"/>
      <c r="F125" s="266" t="s">
        <v>426</v>
      </c>
      <c r="G125" s="245"/>
      <c r="H125" s="245" t="s">
        <v>475</v>
      </c>
      <c r="I125" s="245" t="s">
        <v>428</v>
      </c>
      <c r="J125" s="245" t="s">
        <v>476</v>
      </c>
      <c r="K125" s="288"/>
    </row>
    <row r="126" ht="15" customHeight="1">
      <c r="B126" s="286"/>
      <c r="C126" s="245" t="s">
        <v>375</v>
      </c>
      <c r="D126" s="245"/>
      <c r="E126" s="245"/>
      <c r="F126" s="266" t="s">
        <v>426</v>
      </c>
      <c r="G126" s="245"/>
      <c r="H126" s="245" t="s">
        <v>477</v>
      </c>
      <c r="I126" s="245" t="s">
        <v>428</v>
      </c>
      <c r="J126" s="245" t="s">
        <v>476</v>
      </c>
      <c r="K126" s="288"/>
    </row>
    <row r="127" ht="15" customHeight="1">
      <c r="B127" s="286"/>
      <c r="C127" s="245" t="s">
        <v>437</v>
      </c>
      <c r="D127" s="245"/>
      <c r="E127" s="245"/>
      <c r="F127" s="266" t="s">
        <v>432</v>
      </c>
      <c r="G127" s="245"/>
      <c r="H127" s="245" t="s">
        <v>438</v>
      </c>
      <c r="I127" s="245" t="s">
        <v>428</v>
      </c>
      <c r="J127" s="245">
        <v>15</v>
      </c>
      <c r="K127" s="288"/>
    </row>
    <row r="128" ht="15" customHeight="1">
      <c r="B128" s="286"/>
      <c r="C128" s="268" t="s">
        <v>439</v>
      </c>
      <c r="D128" s="268"/>
      <c r="E128" s="268"/>
      <c r="F128" s="269" t="s">
        <v>432</v>
      </c>
      <c r="G128" s="268"/>
      <c r="H128" s="268" t="s">
        <v>440</v>
      </c>
      <c r="I128" s="268" t="s">
        <v>428</v>
      </c>
      <c r="J128" s="268">
        <v>15</v>
      </c>
      <c r="K128" s="288"/>
    </row>
    <row r="129" ht="15" customHeight="1">
      <c r="B129" s="286"/>
      <c r="C129" s="268" t="s">
        <v>441</v>
      </c>
      <c r="D129" s="268"/>
      <c r="E129" s="268"/>
      <c r="F129" s="269" t="s">
        <v>432</v>
      </c>
      <c r="G129" s="268"/>
      <c r="H129" s="268" t="s">
        <v>442</v>
      </c>
      <c r="I129" s="268" t="s">
        <v>428</v>
      </c>
      <c r="J129" s="268">
        <v>20</v>
      </c>
      <c r="K129" s="288"/>
    </row>
    <row r="130" ht="15" customHeight="1">
      <c r="B130" s="286"/>
      <c r="C130" s="268" t="s">
        <v>443</v>
      </c>
      <c r="D130" s="268"/>
      <c r="E130" s="268"/>
      <c r="F130" s="269" t="s">
        <v>432</v>
      </c>
      <c r="G130" s="268"/>
      <c r="H130" s="268" t="s">
        <v>444</v>
      </c>
      <c r="I130" s="268" t="s">
        <v>428</v>
      </c>
      <c r="J130" s="268">
        <v>20</v>
      </c>
      <c r="K130" s="288"/>
    </row>
    <row r="131" ht="15" customHeight="1">
      <c r="B131" s="286"/>
      <c r="C131" s="245" t="s">
        <v>431</v>
      </c>
      <c r="D131" s="245"/>
      <c r="E131" s="245"/>
      <c r="F131" s="266" t="s">
        <v>432</v>
      </c>
      <c r="G131" s="245"/>
      <c r="H131" s="245" t="s">
        <v>465</v>
      </c>
      <c r="I131" s="245" t="s">
        <v>428</v>
      </c>
      <c r="J131" s="245">
        <v>50</v>
      </c>
      <c r="K131" s="288"/>
    </row>
    <row r="132" ht="15" customHeight="1">
      <c r="B132" s="286"/>
      <c r="C132" s="245" t="s">
        <v>445</v>
      </c>
      <c r="D132" s="245"/>
      <c r="E132" s="245"/>
      <c r="F132" s="266" t="s">
        <v>432</v>
      </c>
      <c r="G132" s="245"/>
      <c r="H132" s="245" t="s">
        <v>465</v>
      </c>
      <c r="I132" s="245" t="s">
        <v>428</v>
      </c>
      <c r="J132" s="245">
        <v>50</v>
      </c>
      <c r="K132" s="288"/>
    </row>
    <row r="133" ht="15" customHeight="1">
      <c r="B133" s="286"/>
      <c r="C133" s="245" t="s">
        <v>451</v>
      </c>
      <c r="D133" s="245"/>
      <c r="E133" s="245"/>
      <c r="F133" s="266" t="s">
        <v>432</v>
      </c>
      <c r="G133" s="245"/>
      <c r="H133" s="245" t="s">
        <v>465</v>
      </c>
      <c r="I133" s="245" t="s">
        <v>428</v>
      </c>
      <c r="J133" s="245">
        <v>50</v>
      </c>
      <c r="K133" s="288"/>
    </row>
    <row r="134" ht="15" customHeight="1">
      <c r="B134" s="286"/>
      <c r="C134" s="245" t="s">
        <v>453</v>
      </c>
      <c r="D134" s="245"/>
      <c r="E134" s="245"/>
      <c r="F134" s="266" t="s">
        <v>432</v>
      </c>
      <c r="G134" s="245"/>
      <c r="H134" s="245" t="s">
        <v>465</v>
      </c>
      <c r="I134" s="245" t="s">
        <v>428</v>
      </c>
      <c r="J134" s="245">
        <v>50</v>
      </c>
      <c r="K134" s="288"/>
    </row>
    <row r="135" ht="15" customHeight="1">
      <c r="B135" s="286"/>
      <c r="C135" s="245" t="s">
        <v>110</v>
      </c>
      <c r="D135" s="245"/>
      <c r="E135" s="245"/>
      <c r="F135" s="266" t="s">
        <v>432</v>
      </c>
      <c r="G135" s="245"/>
      <c r="H135" s="245" t="s">
        <v>478</v>
      </c>
      <c r="I135" s="245" t="s">
        <v>428</v>
      </c>
      <c r="J135" s="245">
        <v>255</v>
      </c>
      <c r="K135" s="288"/>
    </row>
    <row r="136" ht="15" customHeight="1">
      <c r="B136" s="286"/>
      <c r="C136" s="245" t="s">
        <v>455</v>
      </c>
      <c r="D136" s="245"/>
      <c r="E136" s="245"/>
      <c r="F136" s="266" t="s">
        <v>426</v>
      </c>
      <c r="G136" s="245"/>
      <c r="H136" s="245" t="s">
        <v>479</v>
      </c>
      <c r="I136" s="245" t="s">
        <v>457</v>
      </c>
      <c r="J136" s="245"/>
      <c r="K136" s="288"/>
    </row>
    <row r="137" ht="15" customHeight="1">
      <c r="B137" s="286"/>
      <c r="C137" s="245" t="s">
        <v>458</v>
      </c>
      <c r="D137" s="245"/>
      <c r="E137" s="245"/>
      <c r="F137" s="266" t="s">
        <v>426</v>
      </c>
      <c r="G137" s="245"/>
      <c r="H137" s="245" t="s">
        <v>480</v>
      </c>
      <c r="I137" s="245" t="s">
        <v>460</v>
      </c>
      <c r="J137" s="245"/>
      <c r="K137" s="288"/>
    </row>
    <row r="138" ht="15" customHeight="1">
      <c r="B138" s="286"/>
      <c r="C138" s="245" t="s">
        <v>461</v>
      </c>
      <c r="D138" s="245"/>
      <c r="E138" s="245"/>
      <c r="F138" s="266" t="s">
        <v>426</v>
      </c>
      <c r="G138" s="245"/>
      <c r="H138" s="245" t="s">
        <v>461</v>
      </c>
      <c r="I138" s="245" t="s">
        <v>460</v>
      </c>
      <c r="J138" s="245"/>
      <c r="K138" s="288"/>
    </row>
    <row r="139" ht="15" customHeight="1">
      <c r="B139" s="286"/>
      <c r="C139" s="245" t="s">
        <v>35</v>
      </c>
      <c r="D139" s="245"/>
      <c r="E139" s="245"/>
      <c r="F139" s="266" t="s">
        <v>426</v>
      </c>
      <c r="G139" s="245"/>
      <c r="H139" s="245" t="s">
        <v>481</v>
      </c>
      <c r="I139" s="245" t="s">
        <v>460</v>
      </c>
      <c r="J139" s="245"/>
      <c r="K139" s="288"/>
    </row>
    <row r="140" ht="15" customHeight="1">
      <c r="B140" s="286"/>
      <c r="C140" s="245" t="s">
        <v>482</v>
      </c>
      <c r="D140" s="245"/>
      <c r="E140" s="245"/>
      <c r="F140" s="266" t="s">
        <v>426</v>
      </c>
      <c r="G140" s="245"/>
      <c r="H140" s="245" t="s">
        <v>483</v>
      </c>
      <c r="I140" s="245" t="s">
        <v>460</v>
      </c>
      <c r="J140" s="245"/>
      <c r="K140" s="288"/>
    </row>
    <row r="141" ht="15" customHeight="1">
      <c r="B141" s="289"/>
      <c r="C141" s="290"/>
      <c r="D141" s="290"/>
      <c r="E141" s="290"/>
      <c r="F141" s="290"/>
      <c r="G141" s="290"/>
      <c r="H141" s="290"/>
      <c r="I141" s="290"/>
      <c r="J141" s="290"/>
      <c r="K141" s="291"/>
    </row>
    <row r="142" ht="18.75" customHeight="1">
      <c r="B142" s="241"/>
      <c r="C142" s="241"/>
      <c r="D142" s="241"/>
      <c r="E142" s="241"/>
      <c r="F142" s="278"/>
      <c r="G142" s="241"/>
      <c r="H142" s="241"/>
      <c r="I142" s="241"/>
      <c r="J142" s="241"/>
      <c r="K142" s="241"/>
    </row>
    <row r="143" ht="18.75" customHeight="1">
      <c r="B143" s="252"/>
      <c r="C143" s="252"/>
      <c r="D143" s="252"/>
      <c r="E143" s="252"/>
      <c r="F143" s="252"/>
      <c r="G143" s="252"/>
      <c r="H143" s="252"/>
      <c r="I143" s="252"/>
      <c r="J143" s="252"/>
      <c r="K143" s="252"/>
    </row>
    <row r="144" ht="7.5" customHeight="1">
      <c r="B144" s="253"/>
      <c r="C144" s="254"/>
      <c r="D144" s="254"/>
      <c r="E144" s="254"/>
      <c r="F144" s="254"/>
      <c r="G144" s="254"/>
      <c r="H144" s="254"/>
      <c r="I144" s="254"/>
      <c r="J144" s="254"/>
      <c r="K144" s="255"/>
    </row>
    <row r="145" ht="45" customHeight="1">
      <c r="B145" s="256"/>
      <c r="C145" s="257" t="s">
        <v>484</v>
      </c>
      <c r="D145" s="257"/>
      <c r="E145" s="257"/>
      <c r="F145" s="257"/>
      <c r="G145" s="257"/>
      <c r="H145" s="257"/>
      <c r="I145" s="257"/>
      <c r="J145" s="257"/>
      <c r="K145" s="258"/>
    </row>
    <row r="146" ht="17.25" customHeight="1">
      <c r="B146" s="256"/>
      <c r="C146" s="259" t="s">
        <v>420</v>
      </c>
      <c r="D146" s="259"/>
      <c r="E146" s="259"/>
      <c r="F146" s="259" t="s">
        <v>421</v>
      </c>
      <c r="G146" s="260"/>
      <c r="H146" s="259" t="s">
        <v>105</v>
      </c>
      <c r="I146" s="259" t="s">
        <v>54</v>
      </c>
      <c r="J146" s="259" t="s">
        <v>422</v>
      </c>
      <c r="K146" s="258"/>
    </row>
    <row r="147" ht="17.25" customHeight="1">
      <c r="B147" s="256"/>
      <c r="C147" s="261" t="s">
        <v>423</v>
      </c>
      <c r="D147" s="261"/>
      <c r="E147" s="261"/>
      <c r="F147" s="262" t="s">
        <v>424</v>
      </c>
      <c r="G147" s="263"/>
      <c r="H147" s="261"/>
      <c r="I147" s="261"/>
      <c r="J147" s="261" t="s">
        <v>425</v>
      </c>
      <c r="K147" s="258"/>
    </row>
    <row r="148" ht="5.25" customHeight="1">
      <c r="B148" s="267"/>
      <c r="C148" s="264"/>
      <c r="D148" s="264"/>
      <c r="E148" s="264"/>
      <c r="F148" s="264"/>
      <c r="G148" s="265"/>
      <c r="H148" s="264"/>
      <c r="I148" s="264"/>
      <c r="J148" s="264"/>
      <c r="K148" s="288"/>
    </row>
    <row r="149" ht="15" customHeight="1">
      <c r="B149" s="267"/>
      <c r="C149" s="292" t="s">
        <v>429</v>
      </c>
      <c r="D149" s="245"/>
      <c r="E149" s="245"/>
      <c r="F149" s="293" t="s">
        <v>426</v>
      </c>
      <c r="G149" s="245"/>
      <c r="H149" s="292" t="s">
        <v>465</v>
      </c>
      <c r="I149" s="292" t="s">
        <v>428</v>
      </c>
      <c r="J149" s="292">
        <v>120</v>
      </c>
      <c r="K149" s="288"/>
    </row>
    <row r="150" ht="15" customHeight="1">
      <c r="B150" s="267"/>
      <c r="C150" s="292" t="s">
        <v>474</v>
      </c>
      <c r="D150" s="245"/>
      <c r="E150" s="245"/>
      <c r="F150" s="293" t="s">
        <v>426</v>
      </c>
      <c r="G150" s="245"/>
      <c r="H150" s="292" t="s">
        <v>485</v>
      </c>
      <c r="I150" s="292" t="s">
        <v>428</v>
      </c>
      <c r="J150" s="292" t="s">
        <v>476</v>
      </c>
      <c r="K150" s="288"/>
    </row>
    <row r="151" ht="15" customHeight="1">
      <c r="B151" s="267"/>
      <c r="C151" s="292" t="s">
        <v>375</v>
      </c>
      <c r="D151" s="245"/>
      <c r="E151" s="245"/>
      <c r="F151" s="293" t="s">
        <v>426</v>
      </c>
      <c r="G151" s="245"/>
      <c r="H151" s="292" t="s">
        <v>486</v>
      </c>
      <c r="I151" s="292" t="s">
        <v>428</v>
      </c>
      <c r="J151" s="292" t="s">
        <v>476</v>
      </c>
      <c r="K151" s="288"/>
    </row>
    <row r="152" ht="15" customHeight="1">
      <c r="B152" s="267"/>
      <c r="C152" s="292" t="s">
        <v>431</v>
      </c>
      <c r="D152" s="245"/>
      <c r="E152" s="245"/>
      <c r="F152" s="293" t="s">
        <v>432</v>
      </c>
      <c r="G152" s="245"/>
      <c r="H152" s="292" t="s">
        <v>465</v>
      </c>
      <c r="I152" s="292" t="s">
        <v>428</v>
      </c>
      <c r="J152" s="292">
        <v>50</v>
      </c>
      <c r="K152" s="288"/>
    </row>
    <row r="153" ht="15" customHeight="1">
      <c r="B153" s="267"/>
      <c r="C153" s="292" t="s">
        <v>434</v>
      </c>
      <c r="D153" s="245"/>
      <c r="E153" s="245"/>
      <c r="F153" s="293" t="s">
        <v>426</v>
      </c>
      <c r="G153" s="245"/>
      <c r="H153" s="292" t="s">
        <v>465</v>
      </c>
      <c r="I153" s="292" t="s">
        <v>436</v>
      </c>
      <c r="J153" s="292"/>
      <c r="K153" s="288"/>
    </row>
    <row r="154" ht="15" customHeight="1">
      <c r="B154" s="267"/>
      <c r="C154" s="292" t="s">
        <v>445</v>
      </c>
      <c r="D154" s="245"/>
      <c r="E154" s="245"/>
      <c r="F154" s="293" t="s">
        <v>432</v>
      </c>
      <c r="G154" s="245"/>
      <c r="H154" s="292" t="s">
        <v>465</v>
      </c>
      <c r="I154" s="292" t="s">
        <v>428</v>
      </c>
      <c r="J154" s="292">
        <v>50</v>
      </c>
      <c r="K154" s="288"/>
    </row>
    <row r="155" ht="15" customHeight="1">
      <c r="B155" s="267"/>
      <c r="C155" s="292" t="s">
        <v>453</v>
      </c>
      <c r="D155" s="245"/>
      <c r="E155" s="245"/>
      <c r="F155" s="293" t="s">
        <v>432</v>
      </c>
      <c r="G155" s="245"/>
      <c r="H155" s="292" t="s">
        <v>465</v>
      </c>
      <c r="I155" s="292" t="s">
        <v>428</v>
      </c>
      <c r="J155" s="292">
        <v>50</v>
      </c>
      <c r="K155" s="288"/>
    </row>
    <row r="156" ht="15" customHeight="1">
      <c r="B156" s="267"/>
      <c r="C156" s="292" t="s">
        <v>451</v>
      </c>
      <c r="D156" s="245"/>
      <c r="E156" s="245"/>
      <c r="F156" s="293" t="s">
        <v>432</v>
      </c>
      <c r="G156" s="245"/>
      <c r="H156" s="292" t="s">
        <v>465</v>
      </c>
      <c r="I156" s="292" t="s">
        <v>428</v>
      </c>
      <c r="J156" s="292">
        <v>50</v>
      </c>
      <c r="K156" s="288"/>
    </row>
    <row r="157" ht="15" customHeight="1">
      <c r="B157" s="267"/>
      <c r="C157" s="292" t="s">
        <v>91</v>
      </c>
      <c r="D157" s="245"/>
      <c r="E157" s="245"/>
      <c r="F157" s="293" t="s">
        <v>426</v>
      </c>
      <c r="G157" s="245"/>
      <c r="H157" s="292" t="s">
        <v>487</v>
      </c>
      <c r="I157" s="292" t="s">
        <v>428</v>
      </c>
      <c r="J157" s="292" t="s">
        <v>488</v>
      </c>
      <c r="K157" s="288"/>
    </row>
    <row r="158" ht="15" customHeight="1">
      <c r="B158" s="267"/>
      <c r="C158" s="292" t="s">
        <v>489</v>
      </c>
      <c r="D158" s="245"/>
      <c r="E158" s="245"/>
      <c r="F158" s="293" t="s">
        <v>426</v>
      </c>
      <c r="G158" s="245"/>
      <c r="H158" s="292" t="s">
        <v>490</v>
      </c>
      <c r="I158" s="292" t="s">
        <v>460</v>
      </c>
      <c r="J158" s="292"/>
      <c r="K158" s="288"/>
    </row>
    <row r="159" ht="15" customHeight="1">
      <c r="B159" s="294"/>
      <c r="C159" s="276"/>
      <c r="D159" s="276"/>
      <c r="E159" s="276"/>
      <c r="F159" s="276"/>
      <c r="G159" s="276"/>
      <c r="H159" s="276"/>
      <c r="I159" s="276"/>
      <c r="J159" s="276"/>
      <c r="K159" s="295"/>
    </row>
    <row r="160" ht="18.75" customHeight="1">
      <c r="B160" s="241"/>
      <c r="C160" s="245"/>
      <c r="D160" s="245"/>
      <c r="E160" s="245"/>
      <c r="F160" s="266"/>
      <c r="G160" s="245"/>
      <c r="H160" s="245"/>
      <c r="I160" s="245"/>
      <c r="J160" s="245"/>
      <c r="K160" s="241"/>
    </row>
    <row r="161" ht="18.75" customHeight="1">
      <c r="B161" s="252"/>
      <c r="C161" s="252"/>
      <c r="D161" s="252"/>
      <c r="E161" s="252"/>
      <c r="F161" s="252"/>
      <c r="G161" s="252"/>
      <c r="H161" s="252"/>
      <c r="I161" s="252"/>
      <c r="J161" s="252"/>
      <c r="K161" s="252"/>
    </row>
    <row r="162" ht="7.5" customHeight="1">
      <c r="B162" s="231"/>
      <c r="C162" s="232"/>
      <c r="D162" s="232"/>
      <c r="E162" s="232"/>
      <c r="F162" s="232"/>
      <c r="G162" s="232"/>
      <c r="H162" s="232"/>
      <c r="I162" s="232"/>
      <c r="J162" s="232"/>
      <c r="K162" s="233"/>
    </row>
    <row r="163" ht="45" customHeight="1">
      <c r="B163" s="234"/>
      <c r="C163" s="235" t="s">
        <v>491</v>
      </c>
      <c r="D163" s="235"/>
      <c r="E163" s="235"/>
      <c r="F163" s="235"/>
      <c r="G163" s="235"/>
      <c r="H163" s="235"/>
      <c r="I163" s="235"/>
      <c r="J163" s="235"/>
      <c r="K163" s="236"/>
    </row>
    <row r="164" ht="17.25" customHeight="1">
      <c r="B164" s="234"/>
      <c r="C164" s="259" t="s">
        <v>420</v>
      </c>
      <c r="D164" s="259"/>
      <c r="E164" s="259"/>
      <c r="F164" s="259" t="s">
        <v>421</v>
      </c>
      <c r="G164" s="296"/>
      <c r="H164" s="297" t="s">
        <v>105</v>
      </c>
      <c r="I164" s="297" t="s">
        <v>54</v>
      </c>
      <c r="J164" s="259" t="s">
        <v>422</v>
      </c>
      <c r="K164" s="236"/>
    </row>
    <row r="165" ht="17.25" customHeight="1">
      <c r="B165" s="237"/>
      <c r="C165" s="261" t="s">
        <v>423</v>
      </c>
      <c r="D165" s="261"/>
      <c r="E165" s="261"/>
      <c r="F165" s="262" t="s">
        <v>424</v>
      </c>
      <c r="G165" s="298"/>
      <c r="H165" s="299"/>
      <c r="I165" s="299"/>
      <c r="J165" s="261" t="s">
        <v>425</v>
      </c>
      <c r="K165" s="239"/>
    </row>
    <row r="166" ht="5.25" customHeight="1">
      <c r="B166" s="267"/>
      <c r="C166" s="264"/>
      <c r="D166" s="264"/>
      <c r="E166" s="264"/>
      <c r="F166" s="264"/>
      <c r="G166" s="265"/>
      <c r="H166" s="264"/>
      <c r="I166" s="264"/>
      <c r="J166" s="264"/>
      <c r="K166" s="288"/>
    </row>
    <row r="167" ht="15" customHeight="1">
      <c r="B167" s="267"/>
      <c r="C167" s="245" t="s">
        <v>429</v>
      </c>
      <c r="D167" s="245"/>
      <c r="E167" s="245"/>
      <c r="F167" s="266" t="s">
        <v>426</v>
      </c>
      <c r="G167" s="245"/>
      <c r="H167" s="245" t="s">
        <v>465</v>
      </c>
      <c r="I167" s="245" t="s">
        <v>428</v>
      </c>
      <c r="J167" s="245">
        <v>120</v>
      </c>
      <c r="K167" s="288"/>
    </row>
    <row r="168" ht="15" customHeight="1">
      <c r="B168" s="267"/>
      <c r="C168" s="245" t="s">
        <v>474</v>
      </c>
      <c r="D168" s="245"/>
      <c r="E168" s="245"/>
      <c r="F168" s="266" t="s">
        <v>426</v>
      </c>
      <c r="G168" s="245"/>
      <c r="H168" s="245" t="s">
        <v>475</v>
      </c>
      <c r="I168" s="245" t="s">
        <v>428</v>
      </c>
      <c r="J168" s="245" t="s">
        <v>476</v>
      </c>
      <c r="K168" s="288"/>
    </row>
    <row r="169" ht="15" customHeight="1">
      <c r="B169" s="267"/>
      <c r="C169" s="245" t="s">
        <v>375</v>
      </c>
      <c r="D169" s="245"/>
      <c r="E169" s="245"/>
      <c r="F169" s="266" t="s">
        <v>426</v>
      </c>
      <c r="G169" s="245"/>
      <c r="H169" s="245" t="s">
        <v>492</v>
      </c>
      <c r="I169" s="245" t="s">
        <v>428</v>
      </c>
      <c r="J169" s="245" t="s">
        <v>476</v>
      </c>
      <c r="K169" s="288"/>
    </row>
    <row r="170" ht="15" customHeight="1">
      <c r="B170" s="267"/>
      <c r="C170" s="245" t="s">
        <v>431</v>
      </c>
      <c r="D170" s="245"/>
      <c r="E170" s="245"/>
      <c r="F170" s="266" t="s">
        <v>432</v>
      </c>
      <c r="G170" s="245"/>
      <c r="H170" s="245" t="s">
        <v>492</v>
      </c>
      <c r="I170" s="245" t="s">
        <v>428</v>
      </c>
      <c r="J170" s="245">
        <v>50</v>
      </c>
      <c r="K170" s="288"/>
    </row>
    <row r="171" ht="15" customHeight="1">
      <c r="B171" s="267"/>
      <c r="C171" s="245" t="s">
        <v>434</v>
      </c>
      <c r="D171" s="245"/>
      <c r="E171" s="245"/>
      <c r="F171" s="266" t="s">
        <v>426</v>
      </c>
      <c r="G171" s="245"/>
      <c r="H171" s="245" t="s">
        <v>492</v>
      </c>
      <c r="I171" s="245" t="s">
        <v>436</v>
      </c>
      <c r="J171" s="245"/>
      <c r="K171" s="288"/>
    </row>
    <row r="172" ht="15" customHeight="1">
      <c r="B172" s="267"/>
      <c r="C172" s="245" t="s">
        <v>445</v>
      </c>
      <c r="D172" s="245"/>
      <c r="E172" s="245"/>
      <c r="F172" s="266" t="s">
        <v>432</v>
      </c>
      <c r="G172" s="245"/>
      <c r="H172" s="245" t="s">
        <v>492</v>
      </c>
      <c r="I172" s="245" t="s">
        <v>428</v>
      </c>
      <c r="J172" s="245">
        <v>50</v>
      </c>
      <c r="K172" s="288"/>
    </row>
    <row r="173" ht="15" customHeight="1">
      <c r="B173" s="267"/>
      <c r="C173" s="245" t="s">
        <v>453</v>
      </c>
      <c r="D173" s="245"/>
      <c r="E173" s="245"/>
      <c r="F173" s="266" t="s">
        <v>432</v>
      </c>
      <c r="G173" s="245"/>
      <c r="H173" s="245" t="s">
        <v>492</v>
      </c>
      <c r="I173" s="245" t="s">
        <v>428</v>
      </c>
      <c r="J173" s="245">
        <v>50</v>
      </c>
      <c r="K173" s="288"/>
    </row>
    <row r="174" ht="15" customHeight="1">
      <c r="B174" s="267"/>
      <c r="C174" s="245" t="s">
        <v>451</v>
      </c>
      <c r="D174" s="245"/>
      <c r="E174" s="245"/>
      <c r="F174" s="266" t="s">
        <v>432</v>
      </c>
      <c r="G174" s="245"/>
      <c r="H174" s="245" t="s">
        <v>492</v>
      </c>
      <c r="I174" s="245" t="s">
        <v>428</v>
      </c>
      <c r="J174" s="245">
        <v>50</v>
      </c>
      <c r="K174" s="288"/>
    </row>
    <row r="175" ht="15" customHeight="1">
      <c r="B175" s="267"/>
      <c r="C175" s="245" t="s">
        <v>104</v>
      </c>
      <c r="D175" s="245"/>
      <c r="E175" s="245"/>
      <c r="F175" s="266" t="s">
        <v>426</v>
      </c>
      <c r="G175" s="245"/>
      <c r="H175" s="245" t="s">
        <v>493</v>
      </c>
      <c r="I175" s="245" t="s">
        <v>494</v>
      </c>
      <c r="J175" s="245"/>
      <c r="K175" s="288"/>
    </row>
    <row r="176" ht="15" customHeight="1">
      <c r="B176" s="267"/>
      <c r="C176" s="245" t="s">
        <v>54</v>
      </c>
      <c r="D176" s="245"/>
      <c r="E176" s="245"/>
      <c r="F176" s="266" t="s">
        <v>426</v>
      </c>
      <c r="G176" s="245"/>
      <c r="H176" s="245" t="s">
        <v>495</v>
      </c>
      <c r="I176" s="245" t="s">
        <v>496</v>
      </c>
      <c r="J176" s="245">
        <v>1</v>
      </c>
      <c r="K176" s="288"/>
    </row>
    <row r="177" ht="15" customHeight="1">
      <c r="B177" s="267"/>
      <c r="C177" s="245" t="s">
        <v>50</v>
      </c>
      <c r="D177" s="245"/>
      <c r="E177" s="245"/>
      <c r="F177" s="266" t="s">
        <v>426</v>
      </c>
      <c r="G177" s="245"/>
      <c r="H177" s="245" t="s">
        <v>497</v>
      </c>
      <c r="I177" s="245" t="s">
        <v>428</v>
      </c>
      <c r="J177" s="245">
        <v>20</v>
      </c>
      <c r="K177" s="288"/>
    </row>
    <row r="178" ht="15" customHeight="1">
      <c r="B178" s="267"/>
      <c r="C178" s="245" t="s">
        <v>105</v>
      </c>
      <c r="D178" s="245"/>
      <c r="E178" s="245"/>
      <c r="F178" s="266" t="s">
        <v>426</v>
      </c>
      <c r="G178" s="245"/>
      <c r="H178" s="245" t="s">
        <v>498</v>
      </c>
      <c r="I178" s="245" t="s">
        <v>428</v>
      </c>
      <c r="J178" s="245">
        <v>255</v>
      </c>
      <c r="K178" s="288"/>
    </row>
    <row r="179" ht="15" customHeight="1">
      <c r="B179" s="267"/>
      <c r="C179" s="245" t="s">
        <v>106</v>
      </c>
      <c r="D179" s="245"/>
      <c r="E179" s="245"/>
      <c r="F179" s="266" t="s">
        <v>426</v>
      </c>
      <c r="G179" s="245"/>
      <c r="H179" s="245" t="s">
        <v>391</v>
      </c>
      <c r="I179" s="245" t="s">
        <v>428</v>
      </c>
      <c r="J179" s="245">
        <v>10</v>
      </c>
      <c r="K179" s="288"/>
    </row>
    <row r="180" ht="15" customHeight="1">
      <c r="B180" s="267"/>
      <c r="C180" s="245" t="s">
        <v>107</v>
      </c>
      <c r="D180" s="245"/>
      <c r="E180" s="245"/>
      <c r="F180" s="266" t="s">
        <v>426</v>
      </c>
      <c r="G180" s="245"/>
      <c r="H180" s="245" t="s">
        <v>499</v>
      </c>
      <c r="I180" s="245" t="s">
        <v>460</v>
      </c>
      <c r="J180" s="245"/>
      <c r="K180" s="288"/>
    </row>
    <row r="181" ht="15" customHeight="1">
      <c r="B181" s="267"/>
      <c r="C181" s="245" t="s">
        <v>500</v>
      </c>
      <c r="D181" s="245"/>
      <c r="E181" s="245"/>
      <c r="F181" s="266" t="s">
        <v>426</v>
      </c>
      <c r="G181" s="245"/>
      <c r="H181" s="245" t="s">
        <v>501</v>
      </c>
      <c r="I181" s="245" t="s">
        <v>460</v>
      </c>
      <c r="J181" s="245"/>
      <c r="K181" s="288"/>
    </row>
    <row r="182" ht="15" customHeight="1">
      <c r="B182" s="267"/>
      <c r="C182" s="245" t="s">
        <v>489</v>
      </c>
      <c r="D182" s="245"/>
      <c r="E182" s="245"/>
      <c r="F182" s="266" t="s">
        <v>426</v>
      </c>
      <c r="G182" s="245"/>
      <c r="H182" s="245" t="s">
        <v>502</v>
      </c>
      <c r="I182" s="245" t="s">
        <v>460</v>
      </c>
      <c r="J182" s="245"/>
      <c r="K182" s="288"/>
    </row>
    <row r="183" ht="15" customHeight="1">
      <c r="B183" s="267"/>
      <c r="C183" s="245" t="s">
        <v>109</v>
      </c>
      <c r="D183" s="245"/>
      <c r="E183" s="245"/>
      <c r="F183" s="266" t="s">
        <v>432</v>
      </c>
      <c r="G183" s="245"/>
      <c r="H183" s="245" t="s">
        <v>503</v>
      </c>
      <c r="I183" s="245" t="s">
        <v>428</v>
      </c>
      <c r="J183" s="245">
        <v>50</v>
      </c>
      <c r="K183" s="288"/>
    </row>
    <row r="184" ht="15" customHeight="1">
      <c r="B184" s="267"/>
      <c r="C184" s="245" t="s">
        <v>504</v>
      </c>
      <c r="D184" s="245"/>
      <c r="E184" s="245"/>
      <c r="F184" s="266" t="s">
        <v>432</v>
      </c>
      <c r="G184" s="245"/>
      <c r="H184" s="245" t="s">
        <v>505</v>
      </c>
      <c r="I184" s="245" t="s">
        <v>506</v>
      </c>
      <c r="J184" s="245"/>
      <c r="K184" s="288"/>
    </row>
    <row r="185" ht="15" customHeight="1">
      <c r="B185" s="267"/>
      <c r="C185" s="245" t="s">
        <v>507</v>
      </c>
      <c r="D185" s="245"/>
      <c r="E185" s="245"/>
      <c r="F185" s="266" t="s">
        <v>432</v>
      </c>
      <c r="G185" s="245"/>
      <c r="H185" s="245" t="s">
        <v>508</v>
      </c>
      <c r="I185" s="245" t="s">
        <v>506</v>
      </c>
      <c r="J185" s="245"/>
      <c r="K185" s="288"/>
    </row>
    <row r="186" ht="15" customHeight="1">
      <c r="B186" s="267"/>
      <c r="C186" s="245" t="s">
        <v>509</v>
      </c>
      <c r="D186" s="245"/>
      <c r="E186" s="245"/>
      <c r="F186" s="266" t="s">
        <v>432</v>
      </c>
      <c r="G186" s="245"/>
      <c r="H186" s="245" t="s">
        <v>510</v>
      </c>
      <c r="I186" s="245" t="s">
        <v>506</v>
      </c>
      <c r="J186" s="245"/>
      <c r="K186" s="288"/>
    </row>
    <row r="187" ht="15" customHeight="1">
      <c r="B187" s="267"/>
      <c r="C187" s="300" t="s">
        <v>511</v>
      </c>
      <c r="D187" s="245"/>
      <c r="E187" s="245"/>
      <c r="F187" s="266" t="s">
        <v>432</v>
      </c>
      <c r="G187" s="245"/>
      <c r="H187" s="245" t="s">
        <v>512</v>
      </c>
      <c r="I187" s="245" t="s">
        <v>513</v>
      </c>
      <c r="J187" s="301" t="s">
        <v>514</v>
      </c>
      <c r="K187" s="288"/>
    </row>
    <row r="188" ht="15" customHeight="1">
      <c r="B188" s="267"/>
      <c r="C188" s="251" t="s">
        <v>39</v>
      </c>
      <c r="D188" s="245"/>
      <c r="E188" s="245"/>
      <c r="F188" s="266" t="s">
        <v>426</v>
      </c>
      <c r="G188" s="245"/>
      <c r="H188" s="241" t="s">
        <v>515</v>
      </c>
      <c r="I188" s="245" t="s">
        <v>516</v>
      </c>
      <c r="J188" s="245"/>
      <c r="K188" s="288"/>
    </row>
    <row r="189" ht="15" customHeight="1">
      <c r="B189" s="267"/>
      <c r="C189" s="251" t="s">
        <v>517</v>
      </c>
      <c r="D189" s="245"/>
      <c r="E189" s="245"/>
      <c r="F189" s="266" t="s">
        <v>426</v>
      </c>
      <c r="G189" s="245"/>
      <c r="H189" s="245" t="s">
        <v>518</v>
      </c>
      <c r="I189" s="245" t="s">
        <v>460</v>
      </c>
      <c r="J189" s="245"/>
      <c r="K189" s="288"/>
    </row>
    <row r="190" ht="15" customHeight="1">
      <c r="B190" s="267"/>
      <c r="C190" s="251" t="s">
        <v>519</v>
      </c>
      <c r="D190" s="245"/>
      <c r="E190" s="245"/>
      <c r="F190" s="266" t="s">
        <v>426</v>
      </c>
      <c r="G190" s="245"/>
      <c r="H190" s="245" t="s">
        <v>520</v>
      </c>
      <c r="I190" s="245" t="s">
        <v>460</v>
      </c>
      <c r="J190" s="245"/>
      <c r="K190" s="288"/>
    </row>
    <row r="191" ht="15" customHeight="1">
      <c r="B191" s="267"/>
      <c r="C191" s="251" t="s">
        <v>521</v>
      </c>
      <c r="D191" s="245"/>
      <c r="E191" s="245"/>
      <c r="F191" s="266" t="s">
        <v>432</v>
      </c>
      <c r="G191" s="245"/>
      <c r="H191" s="245" t="s">
        <v>522</v>
      </c>
      <c r="I191" s="245" t="s">
        <v>460</v>
      </c>
      <c r="J191" s="245"/>
      <c r="K191" s="288"/>
    </row>
    <row r="192" ht="15" customHeight="1">
      <c r="B192" s="294"/>
      <c r="C192" s="302"/>
      <c r="D192" s="276"/>
      <c r="E192" s="276"/>
      <c r="F192" s="276"/>
      <c r="G192" s="276"/>
      <c r="H192" s="276"/>
      <c r="I192" s="276"/>
      <c r="J192" s="276"/>
      <c r="K192" s="295"/>
    </row>
    <row r="193" ht="18.75" customHeight="1">
      <c r="B193" s="241"/>
      <c r="C193" s="245"/>
      <c r="D193" s="245"/>
      <c r="E193" s="245"/>
      <c r="F193" s="266"/>
      <c r="G193" s="245"/>
      <c r="H193" s="245"/>
      <c r="I193" s="245"/>
      <c r="J193" s="245"/>
      <c r="K193" s="241"/>
    </row>
    <row r="194" ht="18.75" customHeight="1">
      <c r="B194" s="241"/>
      <c r="C194" s="245"/>
      <c r="D194" s="245"/>
      <c r="E194" s="245"/>
      <c r="F194" s="266"/>
      <c r="G194" s="245"/>
      <c r="H194" s="245"/>
      <c r="I194" s="245"/>
      <c r="J194" s="245"/>
      <c r="K194" s="241"/>
    </row>
    <row r="195" ht="18.75" customHeight="1">
      <c r="B195" s="252"/>
      <c r="C195" s="252"/>
      <c r="D195" s="252"/>
      <c r="E195" s="252"/>
      <c r="F195" s="252"/>
      <c r="G195" s="252"/>
      <c r="H195" s="252"/>
      <c r="I195" s="252"/>
      <c r="J195" s="252"/>
      <c r="K195" s="252"/>
    </row>
    <row r="196" ht="13.5">
      <c r="B196" s="231"/>
      <c r="C196" s="232"/>
      <c r="D196" s="232"/>
      <c r="E196" s="232"/>
      <c r="F196" s="232"/>
      <c r="G196" s="232"/>
      <c r="H196" s="232"/>
      <c r="I196" s="232"/>
      <c r="J196" s="232"/>
      <c r="K196" s="233"/>
    </row>
    <row r="197" ht="21">
      <c r="B197" s="234"/>
      <c r="C197" s="235" t="s">
        <v>523</v>
      </c>
      <c r="D197" s="235"/>
      <c r="E197" s="235"/>
      <c r="F197" s="235"/>
      <c r="G197" s="235"/>
      <c r="H197" s="235"/>
      <c r="I197" s="235"/>
      <c r="J197" s="235"/>
      <c r="K197" s="236"/>
    </row>
    <row r="198" ht="25.5" customHeight="1">
      <c r="B198" s="234"/>
      <c r="C198" s="303" t="s">
        <v>524</v>
      </c>
      <c r="D198" s="303"/>
      <c r="E198" s="303"/>
      <c r="F198" s="303" t="s">
        <v>525</v>
      </c>
      <c r="G198" s="304"/>
      <c r="H198" s="303" t="s">
        <v>526</v>
      </c>
      <c r="I198" s="303"/>
      <c r="J198" s="303"/>
      <c r="K198" s="236"/>
    </row>
    <row r="199" ht="5.25" customHeight="1">
      <c r="B199" s="267"/>
      <c r="C199" s="264"/>
      <c r="D199" s="264"/>
      <c r="E199" s="264"/>
      <c r="F199" s="264"/>
      <c r="G199" s="245"/>
      <c r="H199" s="264"/>
      <c r="I199" s="264"/>
      <c r="J199" s="264"/>
      <c r="K199" s="288"/>
    </row>
    <row r="200" ht="15" customHeight="1">
      <c r="B200" s="267"/>
      <c r="C200" s="245" t="s">
        <v>516</v>
      </c>
      <c r="D200" s="245"/>
      <c r="E200" s="245"/>
      <c r="F200" s="266" t="s">
        <v>40</v>
      </c>
      <c r="G200" s="245"/>
      <c r="H200" s="245" t="s">
        <v>527</v>
      </c>
      <c r="I200" s="245"/>
      <c r="J200" s="245"/>
      <c r="K200" s="288"/>
    </row>
    <row r="201" ht="15" customHeight="1">
      <c r="B201" s="267"/>
      <c r="C201" s="273"/>
      <c r="D201" s="245"/>
      <c r="E201" s="245"/>
      <c r="F201" s="266" t="s">
        <v>41</v>
      </c>
      <c r="G201" s="245"/>
      <c r="H201" s="245" t="s">
        <v>528</v>
      </c>
      <c r="I201" s="245"/>
      <c r="J201" s="245"/>
      <c r="K201" s="288"/>
    </row>
    <row r="202" ht="15" customHeight="1">
      <c r="B202" s="267"/>
      <c r="C202" s="273"/>
      <c r="D202" s="245"/>
      <c r="E202" s="245"/>
      <c r="F202" s="266" t="s">
        <v>44</v>
      </c>
      <c r="G202" s="245"/>
      <c r="H202" s="245" t="s">
        <v>529</v>
      </c>
      <c r="I202" s="245"/>
      <c r="J202" s="245"/>
      <c r="K202" s="288"/>
    </row>
    <row r="203" ht="15" customHeight="1">
      <c r="B203" s="267"/>
      <c r="C203" s="245"/>
      <c r="D203" s="245"/>
      <c r="E203" s="245"/>
      <c r="F203" s="266" t="s">
        <v>42</v>
      </c>
      <c r="G203" s="245"/>
      <c r="H203" s="245" t="s">
        <v>530</v>
      </c>
      <c r="I203" s="245"/>
      <c r="J203" s="245"/>
      <c r="K203" s="288"/>
    </row>
    <row r="204" ht="15" customHeight="1">
      <c r="B204" s="267"/>
      <c r="C204" s="245"/>
      <c r="D204" s="245"/>
      <c r="E204" s="245"/>
      <c r="F204" s="266" t="s">
        <v>43</v>
      </c>
      <c r="G204" s="245"/>
      <c r="H204" s="245" t="s">
        <v>531</v>
      </c>
      <c r="I204" s="245"/>
      <c r="J204" s="245"/>
      <c r="K204" s="288"/>
    </row>
    <row r="205" ht="15" customHeight="1">
      <c r="B205" s="267"/>
      <c r="C205" s="245"/>
      <c r="D205" s="245"/>
      <c r="E205" s="245"/>
      <c r="F205" s="266"/>
      <c r="G205" s="245"/>
      <c r="H205" s="245"/>
      <c r="I205" s="245"/>
      <c r="J205" s="245"/>
      <c r="K205" s="288"/>
    </row>
    <row r="206" ht="15" customHeight="1">
      <c r="B206" s="267"/>
      <c r="C206" s="245" t="s">
        <v>472</v>
      </c>
      <c r="D206" s="245"/>
      <c r="E206" s="245"/>
      <c r="F206" s="266" t="s">
        <v>75</v>
      </c>
      <c r="G206" s="245"/>
      <c r="H206" s="245" t="s">
        <v>532</v>
      </c>
      <c r="I206" s="245"/>
      <c r="J206" s="245"/>
      <c r="K206" s="288"/>
    </row>
    <row r="207" ht="15" customHeight="1">
      <c r="B207" s="267"/>
      <c r="C207" s="273"/>
      <c r="D207" s="245"/>
      <c r="E207" s="245"/>
      <c r="F207" s="266" t="s">
        <v>371</v>
      </c>
      <c r="G207" s="245"/>
      <c r="H207" s="245" t="s">
        <v>372</v>
      </c>
      <c r="I207" s="245"/>
      <c r="J207" s="245"/>
      <c r="K207" s="288"/>
    </row>
    <row r="208" ht="15" customHeight="1">
      <c r="B208" s="267"/>
      <c r="C208" s="245"/>
      <c r="D208" s="245"/>
      <c r="E208" s="245"/>
      <c r="F208" s="266" t="s">
        <v>369</v>
      </c>
      <c r="G208" s="245"/>
      <c r="H208" s="245" t="s">
        <v>533</v>
      </c>
      <c r="I208" s="245"/>
      <c r="J208" s="245"/>
      <c r="K208" s="288"/>
    </row>
    <row r="209" ht="15" customHeight="1">
      <c r="B209" s="305"/>
      <c r="C209" s="273"/>
      <c r="D209" s="273"/>
      <c r="E209" s="273"/>
      <c r="F209" s="266" t="s">
        <v>373</v>
      </c>
      <c r="G209" s="251"/>
      <c r="H209" s="292" t="s">
        <v>374</v>
      </c>
      <c r="I209" s="292"/>
      <c r="J209" s="292"/>
      <c r="K209" s="306"/>
    </row>
    <row r="210" ht="15" customHeight="1">
      <c r="B210" s="305"/>
      <c r="C210" s="273"/>
      <c r="D210" s="273"/>
      <c r="E210" s="273"/>
      <c r="F210" s="266" t="s">
        <v>307</v>
      </c>
      <c r="G210" s="251"/>
      <c r="H210" s="292" t="s">
        <v>534</v>
      </c>
      <c r="I210" s="292"/>
      <c r="J210" s="292"/>
      <c r="K210" s="306"/>
    </row>
    <row r="211" ht="15" customHeight="1">
      <c r="B211" s="305"/>
      <c r="C211" s="273"/>
      <c r="D211" s="273"/>
      <c r="E211" s="273"/>
      <c r="F211" s="307"/>
      <c r="G211" s="251"/>
      <c r="H211" s="308"/>
      <c r="I211" s="308"/>
      <c r="J211" s="308"/>
      <c r="K211" s="306"/>
    </row>
    <row r="212" ht="15" customHeight="1">
      <c r="B212" s="305"/>
      <c r="C212" s="245" t="s">
        <v>496</v>
      </c>
      <c r="D212" s="273"/>
      <c r="E212" s="273"/>
      <c r="F212" s="266">
        <v>1</v>
      </c>
      <c r="G212" s="251"/>
      <c r="H212" s="292" t="s">
        <v>535</v>
      </c>
      <c r="I212" s="292"/>
      <c r="J212" s="292"/>
      <c r="K212" s="306"/>
    </row>
    <row r="213" ht="15" customHeight="1">
      <c r="B213" s="305"/>
      <c r="C213" s="273"/>
      <c r="D213" s="273"/>
      <c r="E213" s="273"/>
      <c r="F213" s="266">
        <v>2</v>
      </c>
      <c r="G213" s="251"/>
      <c r="H213" s="292" t="s">
        <v>536</v>
      </c>
      <c r="I213" s="292"/>
      <c r="J213" s="292"/>
      <c r="K213" s="306"/>
    </row>
    <row r="214" ht="15" customHeight="1">
      <c r="B214" s="305"/>
      <c r="C214" s="273"/>
      <c r="D214" s="273"/>
      <c r="E214" s="273"/>
      <c r="F214" s="266">
        <v>3</v>
      </c>
      <c r="G214" s="251"/>
      <c r="H214" s="292" t="s">
        <v>537</v>
      </c>
      <c r="I214" s="292"/>
      <c r="J214" s="292"/>
      <c r="K214" s="306"/>
    </row>
    <row r="215" ht="15" customHeight="1">
      <c r="B215" s="305"/>
      <c r="C215" s="273"/>
      <c r="D215" s="273"/>
      <c r="E215" s="273"/>
      <c r="F215" s="266">
        <v>4</v>
      </c>
      <c r="G215" s="251"/>
      <c r="H215" s="292" t="s">
        <v>538</v>
      </c>
      <c r="I215" s="292"/>
      <c r="J215" s="292"/>
      <c r="K215" s="306"/>
    </row>
    <row r="216" ht="12.75" customHeight="1">
      <c r="B216" s="309"/>
      <c r="C216" s="310"/>
      <c r="D216" s="310"/>
      <c r="E216" s="310"/>
      <c r="F216" s="310"/>
      <c r="G216" s="310"/>
      <c r="H216" s="310"/>
      <c r="I216" s="310"/>
      <c r="J216" s="310"/>
      <c r="K216" s="311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DELL1-PC\DELL1</dc:creator>
  <cp:lastModifiedBy>DELL1-PC\DELL1</cp:lastModifiedBy>
  <dcterms:created xsi:type="dcterms:W3CDTF">2019-04-08T06:34:19Z</dcterms:created>
  <dcterms:modified xsi:type="dcterms:W3CDTF">2019-04-08T06:34:26Z</dcterms:modified>
</cp:coreProperties>
</file>